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18"/>
  <workbookPr/>
  <mc:AlternateContent xmlns:mc="http://schemas.openxmlformats.org/markup-compatibility/2006">
    <mc:Choice Requires="x15">
      <x15ac:absPath xmlns:x15ac="http://schemas.microsoft.com/office/spreadsheetml/2010/11/ac" url="https://rapfoundation.sharepoint.com/Shared Documents/Board Documents/2020 BOD Meetings/May 2020/"/>
    </mc:Choice>
  </mc:AlternateContent>
  <xr:revisionPtr revIDLastSave="23" documentId="8_{72A04571-20AE-44FE-82CC-98F618239DDE}" xr6:coauthVersionLast="45" xr6:coauthVersionMax="45" xr10:uidLastSave="{D57B23B9-9547-46F2-9C57-95EAFBFDD55B}"/>
  <bookViews>
    <workbookView xWindow="-120" yWindow="-120" windowWidth="24240" windowHeight="13140" firstSheet="1" activeTab="1" xr2:uid="{00000000-000D-0000-FFFF-FFFF00000000}"/>
  </bookViews>
  <sheets>
    <sheet name="GrantsYTD-19" sheetId="1" r:id="rId1"/>
    <sheet name="Grants YTD-20" sheetId="10" r:id="rId2"/>
    <sheet name="Grants Fiscal Year 2018 2019" sheetId="8" r:id="rId3"/>
    <sheet name="Sheet2" sheetId="6" r:id="rId4"/>
    <sheet name="YTD 2017-2018" sheetId="7" r:id="rId5"/>
    <sheet name="Sheet1" sheetId="5" r:id="rId6"/>
    <sheet name="PCA-CV Restricted" sheetId="9" r:id="rId7"/>
    <sheet name="RFP 2017.2" sheetId="4" r:id="rId8"/>
    <sheet name="RFP 2017.1" sheetId="2" r:id="rId9"/>
    <sheet name="Sponsorship History" sheetId="3" r:id="rId10"/>
  </sheets>
  <definedNames>
    <definedName name="_xlnm.Print_Area" localSheetId="1">'Grants YTD-20'!$A$3:$J$43</definedName>
    <definedName name="_xlnm.Print_Area" localSheetId="0">'GrantsYTD-19'!$A$1:$P$44</definedName>
    <definedName name="_xlnm.Print_Titles" localSheetId="0">'GrantsYTD-19'!$E:$E,'GrantsYTD-19'!$2:$3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7" l="1"/>
  <c r="P7" i="7"/>
  <c r="O6" i="1"/>
  <c r="G47" i="7"/>
  <c r="H47" i="7"/>
  <c r="J47" i="7"/>
  <c r="K47" i="7"/>
  <c r="L47" i="7"/>
  <c r="E11" i="2"/>
  <c r="M11" i="7"/>
  <c r="I8" i="4"/>
  <c r="M21" i="7"/>
  <c r="M47" i="7"/>
  <c r="N47" i="7"/>
  <c r="P47" i="7"/>
  <c r="R54" i="7"/>
  <c r="N48" i="7"/>
  <c r="N54" i="7"/>
  <c r="M48" i="7"/>
  <c r="M54" i="7"/>
  <c r="L48" i="7"/>
  <c r="L54" i="7"/>
  <c r="K48" i="7"/>
  <c r="K54" i="7"/>
  <c r="J48" i="7"/>
  <c r="J54" i="7"/>
  <c r="H48" i="7"/>
  <c r="H54" i="7"/>
  <c r="G48" i="7"/>
  <c r="G54" i="7"/>
  <c r="P52" i="7"/>
  <c r="P51" i="7"/>
  <c r="P50" i="7"/>
  <c r="P49" i="7"/>
  <c r="Q48" i="7"/>
  <c r="P32" i="7"/>
  <c r="P39" i="7"/>
  <c r="P40" i="7"/>
  <c r="P41" i="7"/>
  <c r="P42" i="7"/>
  <c r="P43" i="7"/>
  <c r="P44" i="7"/>
  <c r="P45" i="7"/>
  <c r="P46" i="7"/>
  <c r="Q4" i="7"/>
  <c r="Q32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J5" i="4"/>
  <c r="H28" i="3"/>
  <c r="I12" i="4"/>
  <c r="G8" i="4"/>
  <c r="G12" i="4"/>
  <c r="F8" i="4"/>
  <c r="F12" i="4"/>
  <c r="D28" i="3"/>
  <c r="F7" i="3"/>
  <c r="F28" i="3"/>
  <c r="E28" i="3"/>
  <c r="M36" i="1"/>
  <c r="E13" i="2"/>
  <c r="D11" i="2"/>
</calcChain>
</file>

<file path=xl/sharedStrings.xml><?xml version="1.0" encoding="utf-8"?>
<sst xmlns="http://schemas.openxmlformats.org/spreadsheetml/2006/main" count="425" uniqueCount="342">
  <si>
    <t xml:space="preserve">Date of </t>
  </si>
  <si>
    <t xml:space="preserve">Other </t>
  </si>
  <si>
    <t>Other</t>
  </si>
  <si>
    <t>Running</t>
  </si>
  <si>
    <t>Remaining</t>
  </si>
  <si>
    <t>Board Approval</t>
  </si>
  <si>
    <t>Grantee/organization</t>
  </si>
  <si>
    <t>Fast Pitch</t>
  </si>
  <si>
    <t>Sponsorships</t>
  </si>
  <si>
    <t>Educational</t>
  </si>
  <si>
    <t>Juvenile</t>
  </si>
  <si>
    <t>Health</t>
  </si>
  <si>
    <t>Behavioral Health</t>
  </si>
  <si>
    <t>Total</t>
  </si>
  <si>
    <t>Budget</t>
  </si>
  <si>
    <t>Office On Aging - Volunteer Program</t>
  </si>
  <si>
    <t>4th year</t>
  </si>
  <si>
    <t>OneFuture Coachella Valley</t>
  </si>
  <si>
    <t xml:space="preserve">Award $34,500 , $4,500 from FY 2017/2018 budget </t>
  </si>
  <si>
    <t>$31,000 from FY 2017/2018 budget</t>
  </si>
  <si>
    <t>3rd year</t>
  </si>
  <si>
    <t>RC. Community Action Partnership</t>
  </si>
  <si>
    <t>Awarded $20,000, $5,00 from FY 2017/2018 budget</t>
  </si>
  <si>
    <t>12th year</t>
  </si>
  <si>
    <t>Assoc. of Fund Raising Prof. - Natl Phil Day</t>
  </si>
  <si>
    <t>NPD Awards event luncheon</t>
  </si>
  <si>
    <t>Los Medicos Volares/Flying Doctors</t>
  </si>
  <si>
    <t>Health, Dental, Vision services</t>
  </si>
  <si>
    <t>All Things Are Possible, Inc.</t>
  </si>
  <si>
    <t>Motion and Music Therapy for Special Needs Students</t>
  </si>
  <si>
    <t>CancerPartners</t>
  </si>
  <si>
    <t>Grief and Loss Support Groups for middle school students</t>
  </si>
  <si>
    <t xml:space="preserve">Lift To Rise 3rd year   </t>
  </si>
  <si>
    <t>Housing, childhood obesity, behav health, immig</t>
  </si>
  <si>
    <t xml:space="preserve">Mizell Center MHI 2016.2 2nd year  </t>
  </si>
  <si>
    <t>A Matter of Balance-Fall Prev</t>
  </si>
  <si>
    <t>2nd year</t>
  </si>
  <si>
    <t>UCR School of Med - telepsych equip</t>
  </si>
  <si>
    <t>Requested revised start date approved</t>
  </si>
  <si>
    <t>Colorado River Senior Ctr - Outreach</t>
  </si>
  <si>
    <t>Senior Outreach, condition CNA training, eval and $150 to membership 18th yr</t>
  </si>
  <si>
    <t>Operation SafeHouse 3rd year MHI 2015.1</t>
  </si>
  <si>
    <t xml:space="preserve">What's Up SafeHouse text app MHI 2015.1 </t>
  </si>
  <si>
    <t>Desert Recreation District - Mecca Afterschool</t>
  </si>
  <si>
    <t>Restart Mecca After school program</t>
  </si>
  <si>
    <t>1st year</t>
  </si>
  <si>
    <t>Palm Springs Black History Committee</t>
  </si>
  <si>
    <t>Black History Awareness activities in Jan/Feb 2019</t>
  </si>
  <si>
    <t>Desert Sands Educational Foundation</t>
  </si>
  <si>
    <t>CAMFEST - Children's art and music festival -art, drama musc and drama</t>
  </si>
  <si>
    <t>California CareForce</t>
  </si>
  <si>
    <t>3-day Health, dental and vision services clinic for non and underinsured</t>
  </si>
  <si>
    <t>United Way of the Desert</t>
  </si>
  <si>
    <t>Health weekly walks -community 5k's throughout CV</t>
  </si>
  <si>
    <t>HARC, Inc.</t>
  </si>
  <si>
    <t>2019 CV Comm Health Monitor, promotores used to inform ECV residents</t>
  </si>
  <si>
    <t>Boys &amp; Girls Club of Coachella Valley</t>
  </si>
  <si>
    <t>Keystone Club -HS age members to attend leadership conference</t>
  </si>
  <si>
    <t>Coachella Valley Horse Rescue</t>
  </si>
  <si>
    <t>4-week bootcamp program for Veterans with PTSD</t>
  </si>
  <si>
    <t xml:space="preserve">Desert Fast Pitch </t>
  </si>
  <si>
    <t>Fast Pitch participation and awards</t>
  </si>
  <si>
    <t>Riverside County Child Care Consortium</t>
  </si>
  <si>
    <t>Day of the Young Child</t>
  </si>
  <si>
    <t>Fourth District Supervisor's Office</t>
  </si>
  <si>
    <t>Senior Inspiration Award</t>
  </si>
  <si>
    <t xml:space="preserve">The LGBT Sanctuary </t>
  </si>
  <si>
    <t>Health/Behav Health Services for TAY clients</t>
  </si>
  <si>
    <t>Columbiere Retreat Center dba Spirit Mountain Retreat</t>
  </si>
  <si>
    <t>Retreats for Women Veterans with PTSD</t>
  </si>
  <si>
    <t>Rotary Club of Indio Foundation</t>
  </si>
  <si>
    <t>Rotary Math Field Day for middle school students</t>
  </si>
  <si>
    <t>Community Partners for The HUE event</t>
  </si>
  <si>
    <t>Youth-focused event</t>
  </si>
  <si>
    <t>Community Action Partnership</t>
  </si>
  <si>
    <t>Cool/Warm Centers</t>
  </si>
  <si>
    <t>13th year</t>
  </si>
  <si>
    <t>Recommend</t>
  </si>
  <si>
    <t>Mission Veterans    MHI 2018.1</t>
  </si>
  <si>
    <t>Music program and day/overnight male veterans retreats</t>
  </si>
  <si>
    <t>Totals</t>
  </si>
  <si>
    <t>Remaining Budget</t>
  </si>
  <si>
    <t>Date of Board Approval</t>
  </si>
  <si>
    <t>Grantee Organzation</t>
  </si>
  <si>
    <t>Juvenile Intervention</t>
  </si>
  <si>
    <t>Health and Mental Health</t>
  </si>
  <si>
    <t>Remaining Balance</t>
  </si>
  <si>
    <t>Notes</t>
  </si>
  <si>
    <t>Mission Veterans</t>
  </si>
  <si>
    <t xml:space="preserve">Veterans - music program and  day trips/overnight retreats for male veterans </t>
  </si>
  <si>
    <t>Galilee Center</t>
  </si>
  <si>
    <t>Migrant farmworkers - shelter and food/meals , $4,500 cash grant, $500 CNA premier membership for Evaluation assistance</t>
  </si>
  <si>
    <t>Family YMCA  *</t>
  </si>
  <si>
    <t>Youth and Adults - swim lessons and develop slide scale</t>
  </si>
  <si>
    <t>Los Medicos Voladores</t>
  </si>
  <si>
    <t>Noninsured and underinsured - health, dental and vision clinic</t>
  </si>
  <si>
    <t>AFP-Desert Communities Chapter</t>
  </si>
  <si>
    <t xml:space="preserve">National Philanthropy Day Awards luncheon- RAP honoree </t>
  </si>
  <si>
    <t>CA Partnership</t>
  </si>
  <si>
    <t>Educate, inform and assist enroll 19-25 year olds in expanded MediCal</t>
  </si>
  <si>
    <t>RCOoA</t>
  </si>
  <si>
    <t>5th year request to continue Desert Volunteer Connect</t>
  </si>
  <si>
    <t>Youth Leadership Institute</t>
  </si>
  <si>
    <t>MHI 2017.2 RFP 2nd year - East CV Latina  and Latina LGBT expand from former 15 to 18 yr olds to now up to 25 yrs old</t>
  </si>
  <si>
    <t>Dr. Carreon Fdtn</t>
  </si>
  <si>
    <t>Scholarship Banquet event - sponsor students and parents</t>
  </si>
  <si>
    <t>City of Blythe Police Dept.</t>
  </si>
  <si>
    <t xml:space="preserve">Car Seat Safety event  </t>
  </si>
  <si>
    <t>Desert Sands Educational Fdtn</t>
  </si>
  <si>
    <t>2019 CAMFest</t>
  </si>
  <si>
    <t>Neuro Vitality Center</t>
  </si>
  <si>
    <t>Becomes a ADHC/CBAS center</t>
  </si>
  <si>
    <t>*10/23/2019</t>
  </si>
  <si>
    <t>Martha's Village &amp; Kitchen</t>
  </si>
  <si>
    <t>*Participation in Desert Fast Pitch 2018 program</t>
  </si>
  <si>
    <t>Hidden Harvest</t>
  </si>
  <si>
    <t>Senior Market program for poverty to low income seniors</t>
  </si>
  <si>
    <t>Colorado River Senior Center</t>
  </si>
  <si>
    <t>Senior Outreach Program for pvoerty to low income seniors</t>
  </si>
  <si>
    <t>CA CareForce</t>
  </si>
  <si>
    <t>Free Health/Dental/Vision 2-day clinic in Indio</t>
  </si>
  <si>
    <t>Fast Pitch 2019</t>
  </si>
  <si>
    <t>Pueblo Unido</t>
  </si>
  <si>
    <t>Fiesta del Pueblo Resource and Health Fair</t>
  </si>
  <si>
    <t>Consortium for Early Childhood Learning Services</t>
  </si>
  <si>
    <t>Day of the Young Child -  Cities of Cathedral City, La Quinta and Coachella</t>
  </si>
  <si>
    <t>Palm Desert Rotary</t>
  </si>
  <si>
    <t>Spirit of Rotary - Citizen of the Year Award Luncheon</t>
  </si>
  <si>
    <t>Indio Rotary Foundation</t>
  </si>
  <si>
    <t>Rotary Math Field Day for Middle School Students</t>
  </si>
  <si>
    <t>4th District Supervisor's office</t>
  </si>
  <si>
    <t>Unforgettables Foundation</t>
  </si>
  <si>
    <t>* see note</t>
  </si>
  <si>
    <t>7th Annual Children and Families in Crises Conference</t>
  </si>
  <si>
    <t>Use retricted account</t>
  </si>
  <si>
    <t>Joslyn Center</t>
  </si>
  <si>
    <t>Wellness Center MH Prvention and Early Intervention</t>
  </si>
  <si>
    <t xml:space="preserve">Hope Through Housing </t>
  </si>
  <si>
    <t>Connections To Care recomm - $12,500 and $1,000 CNA membership</t>
  </si>
  <si>
    <t>Operation SafeHouse</t>
  </si>
  <si>
    <t>Community Outreach partnership with El Sol</t>
  </si>
  <si>
    <t>CVID Response Hot Line - MH referrals   recomm $20,00 and $1,000 for CNA membership</t>
  </si>
  <si>
    <t xml:space="preserve">Best Friend's Closet </t>
  </si>
  <si>
    <t>Youth Attire Program   recomm - $4,000, no $ for marketing</t>
  </si>
  <si>
    <t>Lift To Rise</t>
  </si>
  <si>
    <t>5th year for Economic Opportunity CAN</t>
  </si>
  <si>
    <t>Nickerson-Rossi Dance</t>
  </si>
  <si>
    <t>Palm Springs International Dance Festival $1,000 for CNA membership</t>
  </si>
  <si>
    <t>Butterfly Mission</t>
  </si>
  <si>
    <t>Resources and services to single mothers with children experiencing homelessness and those in transitional housing</t>
  </si>
  <si>
    <t>HIV+  Aging Research Project-PS</t>
  </si>
  <si>
    <t>Reduce Stigma and building resilience in older Adults living with AIDS, HIV +</t>
  </si>
  <si>
    <t>Tenant Rent Waiver - SMaRT Education</t>
  </si>
  <si>
    <t>Rent Waiver for March, April and May due to adverse impact of COVID-19 on youth programming</t>
  </si>
  <si>
    <t>Get In Motion Entreprenuers</t>
  </si>
  <si>
    <t xml:space="preserve">Rent Waiver for March, April and May due to adverse impact of COVID-19 on operations, no revenue </t>
  </si>
  <si>
    <t>*Add returned $5,000 from Family YMCA declination of Small Grant</t>
  </si>
  <si>
    <t xml:space="preserve">    Including the Small Grant declination but not including the Rent Waiver</t>
  </si>
  <si>
    <t>Grants Payable</t>
  </si>
  <si>
    <t xml:space="preserve">Total Available </t>
  </si>
  <si>
    <t>GRANTS APPROVED PRIOR TO JUNE 30, 2018 WITH PROGRAM PAYMENTS CARRIED TO FISCAL YEAR 2018/2019</t>
  </si>
  <si>
    <t>GRANT NUMBER</t>
  </si>
  <si>
    <t>ORGANIZATION</t>
  </si>
  <si>
    <t>GRANT TYPE</t>
  </si>
  <si>
    <t>GRANT LOCATION</t>
  </si>
  <si>
    <t xml:space="preserve"> Board Approved GRANT AMOUNT </t>
  </si>
  <si>
    <t xml:space="preserve"> Grant Balance @ 06/30/18 </t>
  </si>
  <si>
    <t xml:space="preserve"> AMOUNT PAID Fiscal Year 2018/2019 </t>
  </si>
  <si>
    <t>DATE PAID</t>
  </si>
  <si>
    <t>CHECK NUMBER</t>
  </si>
  <si>
    <t xml:space="preserve"> GRANT BALANCE </t>
  </si>
  <si>
    <t>16-00794</t>
  </si>
  <si>
    <t>American Red Cross of CV/MB</t>
  </si>
  <si>
    <t>MHI 2016.2</t>
  </si>
  <si>
    <t>17-00985</t>
  </si>
  <si>
    <t>One Future Coachella Valley</t>
  </si>
  <si>
    <t>17-01065</t>
  </si>
  <si>
    <t>Variety Children's Charity</t>
  </si>
  <si>
    <t>Small Grant</t>
  </si>
  <si>
    <t>17-01096</t>
  </si>
  <si>
    <t>Desert Aids Project</t>
  </si>
  <si>
    <t>MHI 2017.1</t>
  </si>
  <si>
    <t xml:space="preserve">17-01116 </t>
  </si>
  <si>
    <t>Family Services Association</t>
  </si>
  <si>
    <t>17-01102</t>
  </si>
  <si>
    <t>El Sol Neighborhood Education</t>
  </si>
  <si>
    <t>17-01107</t>
  </si>
  <si>
    <t>Cove Communities dba Joslyn Senior Center</t>
  </si>
  <si>
    <t>17-01111</t>
  </si>
  <si>
    <t>Path of Life Ministries</t>
  </si>
  <si>
    <t>17-01173</t>
  </si>
  <si>
    <t>CSUSB Philanthropic Foundation</t>
  </si>
  <si>
    <t>17-01236</t>
  </si>
  <si>
    <t>Jewish Family Service (Year 2)</t>
  </si>
  <si>
    <t>17-01244</t>
  </si>
  <si>
    <t>Jewish Family Service</t>
  </si>
  <si>
    <t>MHI 2017.2</t>
  </si>
  <si>
    <t>17-01241</t>
  </si>
  <si>
    <t>Mizell Senior Center</t>
  </si>
  <si>
    <t>Mental Health</t>
  </si>
  <si>
    <t>18-01252</t>
  </si>
  <si>
    <t>Community Partners</t>
  </si>
  <si>
    <t>18-01254</t>
  </si>
  <si>
    <t>CSUSB Palm Desert</t>
  </si>
  <si>
    <t>18-01270</t>
  </si>
  <si>
    <t>Inland Congregation</t>
  </si>
  <si>
    <t>James Irvine Foundation</t>
  </si>
  <si>
    <t>18-01264</t>
  </si>
  <si>
    <t>Carolyn Wylie Center</t>
  </si>
  <si>
    <t>18-01269</t>
  </si>
  <si>
    <t>COFEM</t>
  </si>
  <si>
    <t>18-01277</t>
  </si>
  <si>
    <t>RC Community Action Partner</t>
  </si>
  <si>
    <t>18-01276</t>
  </si>
  <si>
    <t>CV Economic Partnership - (One Future Coachella Valley)</t>
  </si>
  <si>
    <t>18-01279</t>
  </si>
  <si>
    <t>RC Office on Aging  (Year 4)</t>
  </si>
  <si>
    <t>18-01288</t>
  </si>
  <si>
    <t>Cancer Partners</t>
  </si>
  <si>
    <t>18-01299</t>
  </si>
  <si>
    <t>All Things Are Possible</t>
  </si>
  <si>
    <t>18-01266</t>
  </si>
  <si>
    <t>18-01272</t>
  </si>
  <si>
    <t>TODEC Legal Enter</t>
  </si>
  <si>
    <t>RAP Foundation</t>
  </si>
  <si>
    <t>PCA-CV</t>
  </si>
  <si>
    <t>Restricted Account</t>
  </si>
  <si>
    <t xml:space="preserve">Date of approval </t>
  </si>
  <si>
    <t>Grantee/Organization</t>
  </si>
  <si>
    <t>Running Total</t>
  </si>
  <si>
    <t>The Unforgettables Foundation</t>
  </si>
  <si>
    <t>Sponsorships/</t>
  </si>
  <si>
    <t>Volunteer</t>
  </si>
  <si>
    <t>CEO Funds</t>
  </si>
  <si>
    <t>Food</t>
  </si>
  <si>
    <t>Health/Juvenile</t>
  </si>
  <si>
    <t>Operation Safehouse-Whats up? Appl</t>
  </si>
  <si>
    <t>Lift to Rise</t>
  </si>
  <si>
    <t>Colorado River Senior Ctr.</t>
  </si>
  <si>
    <t>Desert Ability Center</t>
  </si>
  <si>
    <t>RFP 2017.1 - Grant Applications</t>
  </si>
  <si>
    <t>United Way - Weekly Walks</t>
  </si>
  <si>
    <t>CV Volunteers in Medicine</t>
  </si>
  <si>
    <t>Variety Children's Charity Bikes</t>
  </si>
  <si>
    <t>Galilee Center - Solar</t>
  </si>
  <si>
    <t>OneFuture CV</t>
  </si>
  <si>
    <t>Transgender Community Coalition</t>
  </si>
  <si>
    <t xml:space="preserve"> Final of 3 yrs</t>
  </si>
  <si>
    <t>Desert Fast Pitch 9/28/17</t>
  </si>
  <si>
    <t>RFP 2017.1 Grant Applications</t>
  </si>
  <si>
    <t>PS USD Field Trips</t>
  </si>
  <si>
    <t>Pueblo Unido Leadership Training</t>
  </si>
  <si>
    <t>Palm Desert Rotary - Spirit of Education</t>
  </si>
  <si>
    <t>3/38/18</t>
  </si>
  <si>
    <t>OneFutureCV - Future is Ours (placques)</t>
  </si>
  <si>
    <t>Galilee Center - Angels Dinner - Sponsor</t>
  </si>
  <si>
    <t>Rotary Math Day - Sponsor</t>
  </si>
  <si>
    <t>4./25/2018</t>
  </si>
  <si>
    <t>HARC</t>
  </si>
  <si>
    <t>Office On Aging - Volunteer Program  $57,000</t>
  </si>
  <si>
    <t>$605,524        $    124,476</t>
  </si>
  <si>
    <t>RC Community Action Partnership   $20,000</t>
  </si>
  <si>
    <t>JFS MHI 2016.2 2nd year $69,000</t>
  </si>
  <si>
    <t>OneFuture CV 3rd year HCC Interns $34,500</t>
  </si>
  <si>
    <t>Dr. Carreon Foundation Sponsorship $5,000</t>
  </si>
  <si>
    <t>$$</t>
  </si>
  <si>
    <t>Mizell Center MHI 2016.2 2nd year $65,000</t>
  </si>
  <si>
    <t>Lift To Rise 3rd year $75,000</t>
  </si>
  <si>
    <t>WorldAffairs-unfunded grant</t>
  </si>
  <si>
    <t>Add. Funding</t>
  </si>
  <si>
    <t>Adjusted Balances after reallocation</t>
  </si>
  <si>
    <t>Items up for consideration</t>
  </si>
  <si>
    <t>James Irvine Foundation - Regranting</t>
  </si>
  <si>
    <t>Grant Awards</t>
  </si>
  <si>
    <t>Awards</t>
  </si>
  <si>
    <t>ICUC</t>
  </si>
  <si>
    <t>Carolyn E Wylie Center</t>
  </si>
  <si>
    <t>*$9,700.00 and $300.00 membership in CNA</t>
  </si>
  <si>
    <t>TODEC request</t>
  </si>
  <si>
    <t>up to</t>
  </si>
  <si>
    <t>Exec Comm approved</t>
  </si>
  <si>
    <t>Restricted</t>
  </si>
  <si>
    <t>Board Approved</t>
  </si>
  <si>
    <t>Organization</t>
  </si>
  <si>
    <t>Amount</t>
  </si>
  <si>
    <t>The Unforgettables</t>
  </si>
  <si>
    <t>5th Annual Conf. Children and Families in Crises</t>
  </si>
  <si>
    <t xml:space="preserve">6th Annual Conf Children and Families in Crisis </t>
  </si>
  <si>
    <t xml:space="preserve">7th Annual </t>
  </si>
  <si>
    <t>Conf Children and Families in Crisis</t>
  </si>
  <si>
    <t>Bal</t>
  </si>
  <si>
    <t>Superrestricted</t>
  </si>
  <si>
    <t>Chris Barajas</t>
  </si>
  <si>
    <t xml:space="preserve">Sexual Assault Training for Law Enforcement </t>
  </si>
  <si>
    <t>Training on 5/8/2019 check 3931 issued 5/17/2019</t>
  </si>
  <si>
    <t xml:space="preserve">Total </t>
  </si>
  <si>
    <t>$ Amount Requested</t>
  </si>
  <si>
    <t>Reviewer Recommendation</t>
  </si>
  <si>
    <t>Recommendation to Board</t>
  </si>
  <si>
    <t>Jewish Family Services -Minfully Resilient</t>
  </si>
  <si>
    <t>Children's Services</t>
  </si>
  <si>
    <t>CSUSB</t>
  </si>
  <si>
    <t>Approved RFP Budget</t>
  </si>
  <si>
    <t>Requested</t>
  </si>
  <si>
    <t>Desert AIDS Project</t>
  </si>
  <si>
    <t>El Sol</t>
  </si>
  <si>
    <t>CNA/UCR</t>
  </si>
  <si>
    <t>quarterly</t>
  </si>
  <si>
    <t>DHS/CC area</t>
  </si>
  <si>
    <t>Cove/Joslyn</t>
  </si>
  <si>
    <t>Path of Life</t>
  </si>
  <si>
    <t>Family Service Assoc.</t>
  </si>
  <si>
    <t>UCR - Med</t>
  </si>
  <si>
    <t>Recommended</t>
  </si>
  <si>
    <t>Organization/Program</t>
  </si>
  <si>
    <t>2018-2019</t>
  </si>
  <si>
    <t>2017-18</t>
  </si>
  <si>
    <t>2016-17</t>
  </si>
  <si>
    <t> 2015-16</t>
  </si>
  <si>
    <t>Reserve</t>
  </si>
  <si>
    <t>AFP National Philanthropy Day</t>
  </si>
  <si>
    <t>Community Connect - Bus Card Sponsor</t>
  </si>
  <si>
    <t>B&amp;G Club Summer Camp</t>
  </si>
  <si>
    <t>Blythe  PAL</t>
  </si>
  <si>
    <t>BHC - HUE</t>
  </si>
  <si>
    <t>Culturas -Synergy Music Festival</t>
  </si>
  <si>
    <t>Carreon Foundation - Leadership</t>
  </si>
  <si>
    <t>Carreon Foundation - Scholarship Banquet</t>
  </si>
  <si>
    <t>DHS HS - 5K Run</t>
  </si>
  <si>
    <t>Flying Doctors</t>
  </si>
  <si>
    <t>Galilee - Angels Dinner</t>
  </si>
  <si>
    <t>HARC Work Well</t>
  </si>
  <si>
    <t>IEHP - IECapaciteria</t>
  </si>
  <si>
    <t>PD Rotary - Spirit of Rotary</t>
  </si>
  <si>
    <t>Indio Rotary - Math Day</t>
  </si>
  <si>
    <t>CVEP/Workforce Excellence - Leadership Conf</t>
  </si>
  <si>
    <t>CVEP/Workforce Excellence - FASFA</t>
  </si>
  <si>
    <t>CVHOSA Critical Conversations</t>
  </si>
  <si>
    <t>Mecca Famil Farmworkers</t>
  </si>
  <si>
    <t>Volunteers in Medicine</t>
  </si>
  <si>
    <t>Transgender Coalition</t>
  </si>
  <si>
    <t>Does not include education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</si>
</sst>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yy"/>
    <numFmt numFmtId="166" formatCode="&quot;$&quot;#,##0.00"/>
    <numFmt numFmtId="167" formatCode="_([$$-409]* #,##0.00_);_([$$-409]* \(#,##0.00\);_([$$-409]* &quot;-&quot;??_);_(@_)"/>
    <numFmt numFmtId="168" formatCode="_([$$-409]* #,##0_);_([$$-409]* \(#,##0\);_([$$-409]* &quot;-&quot;??_);_(@_)"/>
    <numFmt numFmtId="169" formatCode="_(&quot;$&quot;* #,##0.000_);_(&quot;$&quot;* \(#,##0.000\);_(&quot;$&quot;* &quot;-&quot;??_);_(@_)"/>
    <numFmt numFmtId="170" formatCode="_(&quot;$&quot;* #,##0.0_);_(&quot;$&quot;* \(#,##0.0\);_(&quot;$&quot;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FF0000"/>
      <name val="Tahoma"/>
      <family val="2"/>
    </font>
    <font>
      <b/>
      <sz val="11"/>
      <color theme="1"/>
      <name val="Calibri"/>
      <family val="2"/>
      <scheme val="minor"/>
    </font>
    <font>
      <sz val="14"/>
      <color rgb="FFFFFFFF"/>
      <name val="Arial"/>
      <family val="2"/>
    </font>
    <font>
      <sz val="12"/>
      <color rgb="FFFFFFFF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</font>
    <font>
      <sz val="14"/>
      <color theme="1"/>
      <name val="Arial"/>
    </font>
    <font>
      <sz val="12"/>
      <color rgb="FF000000"/>
      <name val="Arial"/>
    </font>
    <font>
      <sz val="12"/>
      <color theme="1"/>
      <name val="Calibri"/>
    </font>
    <font>
      <sz val="11"/>
      <color theme="1"/>
      <name val="Arial"/>
      <family val="2"/>
    </font>
    <font>
      <sz val="11"/>
      <color theme="1"/>
      <name val="Arial"/>
    </font>
    <font>
      <b/>
      <sz val="12"/>
      <color rgb="FF000000"/>
      <name val="Arial"/>
    </font>
    <font>
      <u/>
      <sz val="11"/>
      <color theme="1"/>
      <name val="Calibri"/>
      <family val="2"/>
      <scheme val="minor"/>
    </font>
    <font>
      <sz val="14"/>
      <color theme="1"/>
      <name val="Calibri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</font>
    <font>
      <sz val="14"/>
      <color rgb="FFFFFF00"/>
      <name val="Arial"/>
      <family val="2"/>
    </font>
    <font>
      <sz val="12"/>
      <color rgb="FFFFFF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64" fontId="2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44" fontId="4" fillId="0" borderId="0" xfId="1" applyFont="1"/>
    <xf numFmtId="164" fontId="4" fillId="0" borderId="0" xfId="1" applyNumberFormat="1" applyFont="1"/>
    <xf numFmtId="165" fontId="5" fillId="0" borderId="0" xfId="0" applyNumberFormat="1" applyFont="1"/>
    <xf numFmtId="49" fontId="5" fillId="0" borderId="0" xfId="0" applyNumberFormat="1" applyFont="1"/>
    <xf numFmtId="44" fontId="6" fillId="0" borderId="0" xfId="1" applyFont="1"/>
    <xf numFmtId="49" fontId="5" fillId="2" borderId="0" xfId="0" applyNumberFormat="1" applyFont="1" applyFill="1"/>
    <xf numFmtId="165" fontId="5" fillId="0" borderId="0" xfId="0" applyNumberFormat="1" applyFont="1" applyAlignment="1">
      <alignment vertical="top"/>
    </xf>
    <xf numFmtId="165" fontId="7" fillId="0" borderId="0" xfId="0" applyNumberFormat="1" applyFont="1"/>
    <xf numFmtId="49" fontId="7" fillId="0" borderId="0" xfId="0" applyNumberFormat="1" applyFont="1"/>
    <xf numFmtId="14" fontId="3" fillId="0" borderId="0" xfId="0" applyNumberFormat="1" applyFont="1"/>
    <xf numFmtId="165" fontId="5" fillId="0" borderId="1" xfId="0" applyNumberFormat="1" applyFont="1" applyBorder="1"/>
    <xf numFmtId="49" fontId="5" fillId="0" borderId="1" xfId="0" applyNumberFormat="1" applyFont="1" applyBorder="1"/>
    <xf numFmtId="44" fontId="4" fillId="0" borderId="1" xfId="1" applyFont="1" applyBorder="1"/>
    <xf numFmtId="164" fontId="4" fillId="0" borderId="1" xfId="1" applyNumberFormat="1" applyFont="1" applyBorder="1"/>
    <xf numFmtId="0" fontId="3" fillId="0" borderId="1" xfId="0" applyFont="1" applyBorder="1"/>
    <xf numFmtId="0" fontId="2" fillId="0" borderId="0" xfId="0" applyFont="1" applyAlignment="1">
      <alignment horizontal="right" indent="1"/>
    </xf>
    <xf numFmtId="164" fontId="3" fillId="0" borderId="0" xfId="1" applyNumberFormat="1" applyFont="1" applyAlignment="1">
      <alignment horizontal="right"/>
    </xf>
    <xf numFmtId="14" fontId="2" fillId="0" borderId="0" xfId="0" applyNumberFormat="1" applyFont="1"/>
    <xf numFmtId="164" fontId="3" fillId="0" borderId="1" xfId="1" applyNumberFormat="1" applyFont="1" applyBorder="1"/>
    <xf numFmtId="0" fontId="2" fillId="0" borderId="0" xfId="0" applyFont="1" applyAlignment="1">
      <alignment horizontal="right"/>
    </xf>
    <xf numFmtId="164" fontId="3" fillId="4" borderId="0" xfId="1" applyNumberFormat="1" applyFont="1" applyFill="1"/>
    <xf numFmtId="44" fontId="3" fillId="0" borderId="0" xfId="0" applyNumberFormat="1" applyFont="1"/>
    <xf numFmtId="16" fontId="3" fillId="3" borderId="0" xfId="0" applyNumberFormat="1" applyFont="1" applyFill="1"/>
    <xf numFmtId="0" fontId="3" fillId="3" borderId="0" xfId="0" applyFont="1" applyFill="1"/>
    <xf numFmtId="0" fontId="8" fillId="0" borderId="0" xfId="0" applyFont="1"/>
    <xf numFmtId="164" fontId="3" fillId="5" borderId="0" xfId="1" applyNumberFormat="1" applyFont="1" applyFill="1"/>
    <xf numFmtId="164" fontId="2" fillId="5" borderId="0" xfId="1" applyNumberFormat="1" applyFont="1" applyFill="1" applyAlignment="1">
      <alignment horizontal="center"/>
    </xf>
    <xf numFmtId="164" fontId="2" fillId="5" borderId="1" xfId="1" applyNumberFormat="1" applyFont="1" applyFill="1" applyBorder="1" applyAlignment="1">
      <alignment horizontal="center"/>
    </xf>
    <xf numFmtId="44" fontId="4" fillId="5" borderId="0" xfId="1" applyFont="1" applyFill="1"/>
    <xf numFmtId="44" fontId="6" fillId="5" borderId="0" xfId="1" applyFont="1" applyFill="1"/>
    <xf numFmtId="44" fontId="4" fillId="5" borderId="1" xfId="1" applyFont="1" applyFill="1" applyBorder="1"/>
    <xf numFmtId="164" fontId="3" fillId="6" borderId="0" xfId="1" applyNumberFormat="1" applyFont="1" applyFill="1"/>
    <xf numFmtId="164" fontId="2" fillId="6" borderId="0" xfId="1" applyNumberFormat="1" applyFont="1" applyFill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44" fontId="4" fillId="6" borderId="0" xfId="1" applyFont="1" applyFill="1"/>
    <xf numFmtId="44" fontId="6" fillId="6" borderId="0" xfId="1" applyFont="1" applyFill="1"/>
    <xf numFmtId="44" fontId="6" fillId="6" borderId="1" xfId="1" applyFont="1" applyFill="1" applyBorder="1"/>
    <xf numFmtId="166" fontId="0" fillId="0" borderId="0" xfId="0" applyNumberFormat="1"/>
    <xf numFmtId="166" fontId="0" fillId="0" borderId="1" xfId="0" applyNumberFormat="1" applyBorder="1"/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8" fontId="4" fillId="5" borderId="0" xfId="1" applyNumberFormat="1" applyFont="1" applyFill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167" fontId="9" fillId="0" borderId="1" xfId="0" applyNumberFormat="1" applyFont="1" applyBorder="1" applyAlignment="1">
      <alignment horizontal="center"/>
    </xf>
    <xf numFmtId="167" fontId="0" fillId="0" borderId="0" xfId="0" applyNumberFormat="1"/>
    <xf numFmtId="167" fontId="0" fillId="0" borderId="1" xfId="0" applyNumberFormat="1" applyBorder="1"/>
    <xf numFmtId="49" fontId="5" fillId="0" borderId="0" xfId="0" applyNumberFormat="1" applyFont="1" applyAlignment="1">
      <alignment wrapText="1"/>
    </xf>
    <xf numFmtId="167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right"/>
    </xf>
    <xf numFmtId="44" fontId="4" fillId="7" borderId="0" xfId="1" applyFont="1" applyFill="1"/>
    <xf numFmtId="49" fontId="5" fillId="7" borderId="0" xfId="0" applyNumberFormat="1" applyFont="1" applyFill="1"/>
    <xf numFmtId="8" fontId="0" fillId="0" borderId="0" xfId="0" applyNumberFormat="1"/>
    <xf numFmtId="44" fontId="11" fillId="8" borderId="0" xfId="1" applyFont="1" applyFill="1"/>
    <xf numFmtId="49" fontId="10" fillId="7" borderId="0" xfId="0" applyNumberFormat="1" applyFont="1" applyFill="1"/>
    <xf numFmtId="6" fontId="11" fillId="8" borderId="0" xfId="1" applyNumberFormat="1" applyFont="1" applyFill="1"/>
    <xf numFmtId="8" fontId="4" fillId="0" borderId="0" xfId="1" applyNumberFormat="1" applyFont="1"/>
    <xf numFmtId="14" fontId="0" fillId="0" borderId="0" xfId="0" applyNumberFormat="1"/>
    <xf numFmtId="6" fontId="0" fillId="0" borderId="0" xfId="0" applyNumberFormat="1"/>
    <xf numFmtId="49" fontId="5" fillId="8" borderId="0" xfId="0" applyNumberFormat="1" applyFont="1" applyFill="1"/>
    <xf numFmtId="44" fontId="4" fillId="8" borderId="0" xfId="1" applyFont="1" applyFill="1"/>
    <xf numFmtId="49" fontId="5" fillId="9" borderId="0" xfId="0" applyNumberFormat="1" applyFont="1" applyFill="1"/>
    <xf numFmtId="49" fontId="5" fillId="10" borderId="0" xfId="0" applyNumberFormat="1" applyFont="1" applyFill="1"/>
    <xf numFmtId="17" fontId="0" fillId="0" borderId="0" xfId="0" applyNumberFormat="1"/>
    <xf numFmtId="0" fontId="0" fillId="0" borderId="1" xfId="0" applyBorder="1"/>
    <xf numFmtId="0" fontId="0" fillId="7" borderId="0" xfId="0" applyFill="1"/>
    <xf numFmtId="6" fontId="0" fillId="7" borderId="0" xfId="0" applyNumberFormat="1" applyFill="1"/>
    <xf numFmtId="44" fontId="3" fillId="0" borderId="0" xfId="1" applyFont="1"/>
    <xf numFmtId="44" fontId="5" fillId="0" borderId="0" xfId="1" applyFont="1"/>
    <xf numFmtId="16" fontId="3" fillId="0" borderId="0" xfId="0" applyNumberFormat="1" applyFont="1"/>
    <xf numFmtId="4" fontId="0" fillId="0" borderId="0" xfId="0" applyNumberFormat="1"/>
    <xf numFmtId="15" fontId="0" fillId="0" borderId="0" xfId="0" applyNumberFormat="1"/>
    <xf numFmtId="168" fontId="5" fillId="0" borderId="0" xfId="0" applyNumberFormat="1" applyFont="1"/>
    <xf numFmtId="168" fontId="12" fillId="0" borderId="0" xfId="1" applyNumberFormat="1" applyFont="1"/>
    <xf numFmtId="0" fontId="4" fillId="0" borderId="0" xfId="0" applyFont="1"/>
    <xf numFmtId="49" fontId="6" fillId="0" borderId="0" xfId="0" applyNumberFormat="1" applyFont="1"/>
    <xf numFmtId="0" fontId="9" fillId="12" borderId="0" xfId="0" applyFont="1" applyFill="1"/>
    <xf numFmtId="0" fontId="9" fillId="11" borderId="0" xfId="0" applyFont="1" applyFill="1"/>
    <xf numFmtId="0" fontId="9" fillId="12" borderId="0" xfId="0" applyFont="1" applyFill="1" applyAlignment="1">
      <alignment wrapText="1"/>
    </xf>
    <xf numFmtId="164" fontId="3" fillId="13" borderId="0" xfId="1" applyNumberFormat="1" applyFont="1" applyFill="1"/>
    <xf numFmtId="164" fontId="2" fillId="13" borderId="0" xfId="1" applyNumberFormat="1" applyFont="1" applyFill="1" applyAlignment="1">
      <alignment horizontal="center"/>
    </xf>
    <xf numFmtId="164" fontId="2" fillId="13" borderId="1" xfId="1" applyNumberFormat="1" applyFont="1" applyFill="1" applyBorder="1" applyAlignment="1">
      <alignment horizontal="center"/>
    </xf>
    <xf numFmtId="0" fontId="13" fillId="0" borderId="0" xfId="0" applyFont="1"/>
    <xf numFmtId="44" fontId="16" fillId="13" borderId="0" xfId="1" applyFont="1" applyFill="1"/>
    <xf numFmtId="164" fontId="13" fillId="14" borderId="0" xfId="1" applyNumberFormat="1" applyFont="1" applyFill="1"/>
    <xf numFmtId="44" fontId="14" fillId="0" borderId="0" xfId="1" applyFont="1"/>
    <xf numFmtId="44" fontId="13" fillId="0" borderId="0" xfId="1" applyFont="1"/>
    <xf numFmtId="168" fontId="13" fillId="0" borderId="0" xfId="1" applyNumberFormat="1" applyFont="1"/>
    <xf numFmtId="164" fontId="13" fillId="0" borderId="0" xfId="1" applyNumberFormat="1" applyFont="1"/>
    <xf numFmtId="44" fontId="13" fillId="13" borderId="0" xfId="1" applyFont="1" applyFill="1"/>
    <xf numFmtId="164" fontId="13" fillId="13" borderId="0" xfId="1" applyNumberFormat="1" applyFont="1" applyFill="1"/>
    <xf numFmtId="164" fontId="15" fillId="13" borderId="0" xfId="1" applyNumberFormat="1" applyFont="1" applyFill="1"/>
    <xf numFmtId="44" fontId="15" fillId="13" borderId="0" xfId="1" applyFont="1" applyFill="1"/>
    <xf numFmtId="164" fontId="14" fillId="13" borderId="0" xfId="1" applyNumberFormat="1" applyFont="1" applyFill="1"/>
    <xf numFmtId="168" fontId="13" fillId="0" borderId="0" xfId="1" applyNumberFormat="1" applyFont="1" applyFill="1"/>
    <xf numFmtId="168" fontId="13" fillId="14" borderId="0" xfId="1" applyNumberFormat="1" applyFont="1" applyFill="1"/>
    <xf numFmtId="164" fontId="3" fillId="14" borderId="0" xfId="1" applyNumberFormat="1" applyFont="1" applyFill="1"/>
    <xf numFmtId="164" fontId="14" fillId="0" borderId="0" xfId="1" applyNumberFormat="1" applyFont="1" applyFill="1"/>
    <xf numFmtId="0" fontId="17" fillId="0" borderId="0" xfId="0" applyFont="1"/>
    <xf numFmtId="3" fontId="17" fillId="0" borderId="0" xfId="0" applyNumberFormat="1" applyFont="1"/>
    <xf numFmtId="0" fontId="18" fillId="0" borderId="0" xfId="0" applyFont="1"/>
    <xf numFmtId="0" fontId="0" fillId="0" borderId="0" xfId="0" applyFont="1"/>
    <xf numFmtId="168" fontId="15" fillId="13" borderId="0" xfId="1" applyNumberFormat="1" applyFont="1" applyFill="1"/>
    <xf numFmtId="164" fontId="14" fillId="0" borderId="0" xfId="1" applyNumberFormat="1" applyFont="1"/>
    <xf numFmtId="49" fontId="5" fillId="0" borderId="0" xfId="0" applyNumberFormat="1" applyFont="1" applyFill="1"/>
    <xf numFmtId="168" fontId="5" fillId="0" borderId="0" xfId="0" applyNumberFormat="1" applyFont="1" applyFill="1"/>
    <xf numFmtId="164" fontId="13" fillId="0" borderId="0" xfId="1" applyNumberFormat="1" applyFont="1" applyFill="1"/>
    <xf numFmtId="49" fontId="6" fillId="0" borderId="0" xfId="0" applyNumberFormat="1" applyFont="1" applyFill="1"/>
    <xf numFmtId="167" fontId="6" fillId="0" borderId="0" xfId="0" applyNumberFormat="1" applyFont="1" applyFill="1"/>
    <xf numFmtId="44" fontId="13" fillId="0" borderId="0" xfId="1" applyFont="1" applyFill="1"/>
    <xf numFmtId="164" fontId="0" fillId="0" borderId="0" xfId="0" applyNumberFormat="1" applyFont="1"/>
    <xf numFmtId="49" fontId="5" fillId="0" borderId="0" xfId="0" applyNumberFormat="1" applyFont="1" applyBorder="1"/>
    <xf numFmtId="49" fontId="5" fillId="3" borderId="0" xfId="0" applyNumberFormat="1" applyFont="1" applyFill="1"/>
    <xf numFmtId="164" fontId="14" fillId="3" borderId="0" xfId="1" applyNumberFormat="1" applyFont="1" applyFill="1"/>
    <xf numFmtId="0" fontId="20" fillId="0" borderId="0" xfId="0" applyFont="1" applyAlignment="1">
      <alignment horizontal="center"/>
    </xf>
    <xf numFmtId="3" fontId="0" fillId="0" borderId="0" xfId="0" applyNumberFormat="1"/>
    <xf numFmtId="164" fontId="21" fillId="13" borderId="0" xfId="1" applyNumberFormat="1" applyFont="1" applyFill="1"/>
    <xf numFmtId="0" fontId="2" fillId="15" borderId="0" xfId="0" applyFont="1" applyFill="1"/>
    <xf numFmtId="49" fontId="7" fillId="0" borderId="0" xfId="0" applyNumberFormat="1" applyFont="1" applyFill="1"/>
    <xf numFmtId="164" fontId="2" fillId="0" borderId="0" xfId="1" applyNumberFormat="1" applyFont="1" applyFill="1"/>
    <xf numFmtId="49" fontId="22" fillId="0" borderId="0" xfId="0" applyNumberFormat="1" applyFont="1" applyFill="1"/>
    <xf numFmtId="0" fontId="23" fillId="15" borderId="0" xfId="0" applyFont="1" applyFill="1"/>
    <xf numFmtId="164" fontId="23" fillId="0" borderId="0" xfId="1" applyNumberFormat="1" applyFont="1" applyFill="1"/>
    <xf numFmtId="164" fontId="23" fillId="15" borderId="0" xfId="1" applyNumberFormat="1" applyFont="1" applyFill="1"/>
    <xf numFmtId="0" fontId="9" fillId="0" borderId="0" xfId="0" applyFont="1"/>
    <xf numFmtId="168" fontId="9" fillId="0" borderId="0" xfId="0" applyNumberFormat="1" applyFont="1"/>
    <xf numFmtId="14" fontId="9" fillId="0" borderId="0" xfId="0" applyNumberFormat="1" applyFont="1"/>
    <xf numFmtId="167" fontId="9" fillId="0" borderId="0" xfId="0" applyNumberFormat="1" applyFont="1"/>
    <xf numFmtId="168" fontId="15" fillId="0" borderId="0" xfId="0" applyNumberFormat="1" applyFont="1" applyFill="1"/>
    <xf numFmtId="49" fontId="15" fillId="0" borderId="0" xfId="0" applyNumberFormat="1" applyFont="1" applyFill="1"/>
    <xf numFmtId="165" fontId="7" fillId="0" borderId="0" xfId="0" applyNumberFormat="1" applyFont="1" applyFill="1"/>
    <xf numFmtId="49" fontId="5" fillId="0" borderId="0" xfId="0" applyNumberFormat="1" applyFont="1" applyFill="1" applyBorder="1"/>
    <xf numFmtId="44" fontId="4" fillId="0" borderId="0" xfId="1" applyFont="1" applyFill="1"/>
    <xf numFmtId="0" fontId="3" fillId="0" borderId="0" xfId="0" applyFont="1" applyFill="1"/>
    <xf numFmtId="165" fontId="5" fillId="0" borderId="1" xfId="0" applyNumberFormat="1" applyFont="1" applyFill="1" applyBorder="1"/>
    <xf numFmtId="44" fontId="4" fillId="0" borderId="1" xfId="1" applyFont="1" applyFill="1" applyBorder="1"/>
    <xf numFmtId="44" fontId="13" fillId="0" borderId="1" xfId="1" applyFont="1" applyFill="1" applyBorder="1"/>
    <xf numFmtId="165" fontId="5" fillId="0" borderId="0" xfId="0" applyNumberFormat="1" applyFont="1" applyFill="1"/>
    <xf numFmtId="168" fontId="6" fillId="0" borderId="0" xfId="0" applyNumberFormat="1" applyFont="1" applyFill="1"/>
    <xf numFmtId="164" fontId="4" fillId="0" borderId="1" xfId="1" applyNumberFormat="1" applyFont="1" applyFill="1" applyBorder="1"/>
    <xf numFmtId="164" fontId="3" fillId="0" borderId="0" xfId="1" applyNumberFormat="1" applyFont="1" applyFill="1"/>
    <xf numFmtId="165" fontId="5" fillId="0" borderId="0" xfId="0" applyNumberFormat="1" applyFont="1" applyFill="1" applyBorder="1"/>
    <xf numFmtId="44" fontId="15" fillId="0" borderId="0" xfId="1" applyFont="1" applyFill="1" applyBorder="1"/>
    <xf numFmtId="49" fontId="26" fillId="0" borderId="1" xfId="0" applyNumberFormat="1" applyFont="1" applyFill="1" applyBorder="1"/>
    <xf numFmtId="44" fontId="27" fillId="0" borderId="1" xfId="1" applyFont="1" applyFill="1" applyBorder="1"/>
    <xf numFmtId="49" fontId="5" fillId="0" borderId="1" xfId="0" applyNumberFormat="1" applyFont="1" applyFill="1" applyBorder="1"/>
    <xf numFmtId="49" fontId="6" fillId="0" borderId="1" xfId="0" applyNumberFormat="1" applyFont="1" applyFill="1" applyBorder="1"/>
    <xf numFmtId="49" fontId="24" fillId="0" borderId="0" xfId="0" applyNumberFormat="1" applyFont="1" applyFill="1" applyBorder="1"/>
    <xf numFmtId="44" fontId="28" fillId="0" borderId="0" xfId="1" applyFont="1" applyFill="1" applyBorder="1"/>
    <xf numFmtId="164" fontId="28" fillId="0" borderId="0" xfId="1" applyNumberFormat="1" applyFont="1" applyFill="1" applyBorder="1"/>
    <xf numFmtId="164" fontId="29" fillId="0" borderId="0" xfId="1" applyNumberFormat="1" applyFont="1" applyFill="1"/>
    <xf numFmtId="164" fontId="29" fillId="0" borderId="0" xfId="1" applyNumberFormat="1" applyFont="1"/>
    <xf numFmtId="164" fontId="29" fillId="3" borderId="0" xfId="1" applyNumberFormat="1" applyFont="1" applyFill="1"/>
    <xf numFmtId="168" fontId="3" fillId="0" borderId="0" xfId="1" applyNumberFormat="1" applyFont="1" applyFill="1"/>
    <xf numFmtId="44" fontId="4" fillId="14" borderId="0" xfId="1" applyFont="1" applyFill="1"/>
    <xf numFmtId="164" fontId="15" fillId="14" borderId="1" xfId="1" applyNumberFormat="1" applyFont="1" applyFill="1" applyBorder="1"/>
    <xf numFmtId="164" fontId="19" fillId="14" borderId="0" xfId="1" applyNumberFormat="1" applyFont="1" applyFill="1" applyBorder="1"/>
    <xf numFmtId="168" fontId="14" fillId="3" borderId="0" xfId="1" applyNumberFormat="1" applyFont="1" applyFill="1"/>
    <xf numFmtId="49" fontId="6" fillId="0" borderId="0" xfId="0" applyNumberFormat="1" applyFont="1" applyFill="1" applyBorder="1"/>
    <xf numFmtId="164" fontId="6" fillId="13" borderId="0" xfId="1" applyNumberFormat="1" applyFont="1" applyFill="1"/>
    <xf numFmtId="164" fontId="19" fillId="13" borderId="0" xfId="1" applyNumberFormat="1" applyFont="1" applyFill="1"/>
    <xf numFmtId="44" fontId="15" fillId="13" borderId="1" xfId="1" applyFont="1" applyFill="1" applyBorder="1"/>
    <xf numFmtId="44" fontId="15" fillId="13" borderId="0" xfId="1" applyFont="1" applyFill="1" applyBorder="1"/>
    <xf numFmtId="164" fontId="25" fillId="3" borderId="0" xfId="1" applyNumberFormat="1" applyFont="1" applyFill="1"/>
    <xf numFmtId="167" fontId="15" fillId="0" borderId="0" xfId="1" applyNumberFormat="1" applyFont="1" applyFill="1" applyBorder="1"/>
    <xf numFmtId="44" fontId="6" fillId="0" borderId="0" xfId="1" applyFont="1" applyFill="1"/>
    <xf numFmtId="164" fontId="2" fillId="14" borderId="0" xfId="1" applyNumberFormat="1" applyFont="1" applyFill="1" applyAlignment="1">
      <alignment horizontal="center"/>
    </xf>
    <xf numFmtId="164" fontId="2" fillId="14" borderId="1" xfId="1" applyNumberFormat="1" applyFont="1" applyFill="1" applyBorder="1" applyAlignment="1">
      <alignment horizontal="center"/>
    </xf>
    <xf numFmtId="44" fontId="3" fillId="14" borderId="0" xfId="1" applyFont="1" applyFill="1"/>
    <xf numFmtId="44" fontId="6" fillId="14" borderId="0" xfId="1" applyFont="1" applyFill="1"/>
    <xf numFmtId="164" fontId="15" fillId="14" borderId="0" xfId="1" applyNumberFormat="1" applyFont="1" applyFill="1"/>
    <xf numFmtId="169" fontId="14" fillId="14" borderId="0" xfId="1" applyNumberFormat="1" applyFont="1" applyFill="1"/>
    <xf numFmtId="169" fontId="3" fillId="14" borderId="0" xfId="1" applyNumberFormat="1" applyFont="1" applyFill="1"/>
    <xf numFmtId="167" fontId="3" fillId="14" borderId="0" xfId="1" applyNumberFormat="1" applyFont="1" applyFill="1"/>
    <xf numFmtId="165" fontId="5" fillId="3" borderId="0" xfId="0" applyNumberFormat="1" applyFont="1" applyFill="1" applyBorder="1"/>
    <xf numFmtId="49" fontId="5" fillId="3" borderId="0" xfId="0" applyNumberFormat="1" applyFont="1" applyFill="1" applyBorder="1"/>
    <xf numFmtId="49" fontId="24" fillId="3" borderId="0" xfId="0" applyNumberFormat="1" applyFont="1" applyFill="1" applyBorder="1"/>
    <xf numFmtId="44" fontId="19" fillId="3" borderId="0" xfId="1" applyFont="1" applyFill="1" applyBorder="1"/>
    <xf numFmtId="167" fontId="4" fillId="0" borderId="0" xfId="0" applyNumberFormat="1" applyFont="1"/>
    <xf numFmtId="167" fontId="3" fillId="0" borderId="0" xfId="0" applyNumberFormat="1" applyFont="1"/>
    <xf numFmtId="0" fontId="0" fillId="0" borderId="2" xfId="0" applyBorder="1"/>
    <xf numFmtId="0" fontId="2" fillId="0" borderId="2" xfId="0" applyFont="1" applyBorder="1" applyAlignment="1">
      <alignment wrapText="1"/>
    </xf>
    <xf numFmtId="14" fontId="0" fillId="0" borderId="2" xfId="0" applyNumberFormat="1" applyFont="1" applyBorder="1" applyAlignment="1">
      <alignment horizontal="left"/>
    </xf>
    <xf numFmtId="167" fontId="0" fillId="14" borderId="2" xfId="0" applyNumberFormat="1" applyFont="1" applyFill="1" applyBorder="1"/>
    <xf numFmtId="168" fontId="0" fillId="14" borderId="2" xfId="0" applyNumberFormat="1" applyFont="1" applyFill="1" applyBorder="1"/>
    <xf numFmtId="167" fontId="0" fillId="0" borderId="2" xfId="0" applyNumberFormat="1" applyBorder="1"/>
    <xf numFmtId="0" fontId="0" fillId="0" borderId="2" xfId="0" applyFont="1" applyBorder="1"/>
    <xf numFmtId="167" fontId="31" fillId="0" borderId="2" xfId="0" applyNumberFormat="1" applyFont="1" applyBorder="1" applyAlignment="1">
      <alignment vertical="top" wrapText="1"/>
    </xf>
    <xf numFmtId="14" fontId="0" fillId="0" borderId="2" xfId="0" applyNumberFormat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 vertical="top"/>
    </xf>
    <xf numFmtId="14" fontId="0" fillId="0" borderId="2" xfId="0" applyNumberFormat="1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167" fontId="4" fillId="0" borderId="2" xfId="0" applyNumberFormat="1" applyFont="1" applyFill="1" applyBorder="1"/>
    <xf numFmtId="168" fontId="4" fillId="0" borderId="2" xfId="0" applyNumberFormat="1" applyFont="1" applyFill="1" applyBorder="1"/>
    <xf numFmtId="167" fontId="31" fillId="0" borderId="2" xfId="0" applyNumberFormat="1" applyFont="1" applyFill="1" applyBorder="1" applyAlignment="1">
      <alignment vertical="top" wrapText="1"/>
    </xf>
    <xf numFmtId="14" fontId="4" fillId="0" borderId="2" xfId="0" applyNumberFormat="1" applyFont="1" applyFill="1" applyBorder="1" applyAlignment="1">
      <alignment horizontal="left" vertical="center"/>
    </xf>
    <xf numFmtId="167" fontId="0" fillId="0" borderId="2" xfId="0" applyNumberFormat="1" applyFill="1" applyBorder="1" applyAlignment="1">
      <alignment vertical="top" wrapText="1"/>
    </xf>
    <xf numFmtId="167" fontId="0" fillId="0" borderId="2" xfId="0" applyNumberFormat="1" applyFont="1" applyFill="1" applyBorder="1" applyAlignment="1">
      <alignment vertical="top" wrapText="1"/>
    </xf>
    <xf numFmtId="14" fontId="4" fillId="0" borderId="2" xfId="0" applyNumberFormat="1" applyFont="1" applyBorder="1" applyAlignment="1">
      <alignment horizontal="left"/>
    </xf>
    <xf numFmtId="167" fontId="4" fillId="0" borderId="2" xfId="0" applyNumberFormat="1" applyFont="1" applyBorder="1"/>
    <xf numFmtId="168" fontId="0" fillId="14" borderId="2" xfId="0" applyNumberFormat="1" applyFill="1" applyBorder="1" applyAlignment="1">
      <alignment wrapText="1"/>
    </xf>
    <xf numFmtId="167" fontId="0" fillId="0" borderId="2" xfId="0" applyNumberFormat="1" applyBorder="1" applyAlignment="1">
      <alignment vertical="top" wrapText="1"/>
    </xf>
    <xf numFmtId="0" fontId="4" fillId="0" borderId="2" xfId="0" applyFont="1" applyBorder="1"/>
    <xf numFmtId="167" fontId="3" fillId="14" borderId="2" xfId="0" applyNumberFormat="1" applyFont="1" applyFill="1" applyBorder="1"/>
    <xf numFmtId="0" fontId="30" fillId="0" borderId="2" xfId="0" applyFont="1" applyBorder="1"/>
    <xf numFmtId="168" fontId="30" fillId="0" borderId="2" xfId="0" applyNumberFormat="1" applyFont="1" applyBorder="1"/>
    <xf numFmtId="0" fontId="30" fillId="0" borderId="2" xfId="0" applyFont="1" applyBorder="1" applyAlignment="1">
      <alignment horizontal="right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16" borderId="4" xfId="0" applyFont="1" applyFill="1" applyBorder="1" applyAlignment="1">
      <alignment wrapText="1"/>
    </xf>
    <xf numFmtId="167" fontId="3" fillId="0" borderId="2" xfId="0" applyNumberFormat="1" applyFont="1" applyFill="1" applyBorder="1"/>
    <xf numFmtId="167" fontId="0" fillId="0" borderId="2" xfId="0" applyNumberFormat="1" applyFont="1" applyFill="1" applyBorder="1"/>
    <xf numFmtId="168" fontId="0" fillId="0" borderId="2" xfId="0" applyNumberFormat="1" applyFont="1" applyFill="1" applyBorder="1"/>
    <xf numFmtId="166" fontId="0" fillId="0" borderId="2" xfId="0" applyNumberFormat="1" applyFont="1" applyFill="1" applyBorder="1"/>
    <xf numFmtId="168" fontId="0" fillId="14" borderId="2" xfId="0" applyNumberFormat="1" applyFont="1" applyFill="1" applyBorder="1" applyAlignment="1">
      <alignment vertical="center" wrapText="1"/>
    </xf>
    <xf numFmtId="168" fontId="0" fillId="14" borderId="2" xfId="0" applyNumberFormat="1" applyFont="1" applyFill="1" applyBorder="1" applyAlignment="1">
      <alignment wrapText="1"/>
    </xf>
    <xf numFmtId="168" fontId="0" fillId="14" borderId="2" xfId="0" applyNumberFormat="1" applyFont="1" applyFill="1" applyBorder="1" applyAlignment="1">
      <alignment vertical="top" wrapText="1"/>
    </xf>
    <xf numFmtId="0" fontId="4" fillId="17" borderId="0" xfId="0" applyFont="1" applyFill="1"/>
    <xf numFmtId="167" fontId="4" fillId="17" borderId="0" xfId="0" applyNumberFormat="1" applyFont="1" applyFill="1"/>
    <xf numFmtId="167" fontId="3" fillId="17" borderId="0" xfId="0" applyNumberFormat="1" applyFont="1" applyFill="1"/>
    <xf numFmtId="167" fontId="0" fillId="0" borderId="2" xfId="0" applyNumberFormat="1" applyFill="1" applyBorder="1"/>
    <xf numFmtId="164" fontId="9" fillId="0" borderId="0" xfId="0" applyNumberFormat="1" applyFont="1"/>
    <xf numFmtId="14" fontId="4" fillId="0" borderId="2" xfId="0" applyNumberFormat="1" applyFont="1" applyFill="1" applyBorder="1" applyAlignment="1">
      <alignment horizontal="left" vertical="top"/>
    </xf>
    <xf numFmtId="168" fontId="0" fillId="18" borderId="2" xfId="0" applyNumberFormat="1" applyFont="1" applyFill="1" applyBorder="1"/>
    <xf numFmtId="167" fontId="30" fillId="0" borderId="2" xfId="0" applyNumberFormat="1" applyFont="1" applyFill="1" applyBorder="1"/>
    <xf numFmtId="168" fontId="9" fillId="0" borderId="2" xfId="0" applyNumberFormat="1" applyFont="1" applyFill="1" applyBorder="1"/>
    <xf numFmtId="168" fontId="9" fillId="0" borderId="2" xfId="0" applyNumberFormat="1" applyFont="1" applyBorder="1"/>
    <xf numFmtId="168" fontId="0" fillId="0" borderId="2" xfId="0" applyNumberFormat="1" applyFont="1" applyBorder="1" applyAlignment="1">
      <alignment horizontal="left"/>
    </xf>
    <xf numFmtId="168" fontId="0" fillId="0" borderId="2" xfId="0" applyNumberFormat="1" applyFont="1" applyBorder="1"/>
    <xf numFmtId="167" fontId="0" fillId="0" borderId="2" xfId="0" applyNumberFormat="1" applyFont="1" applyBorder="1"/>
    <xf numFmtId="167" fontId="0" fillId="0" borderId="2" xfId="0" applyNumberFormat="1" applyFont="1" applyBorder="1" applyAlignment="1">
      <alignment horizontal="left"/>
    </xf>
    <xf numFmtId="168" fontId="0" fillId="0" borderId="2" xfId="0" applyNumberFormat="1" applyFont="1" applyFill="1" applyBorder="1" applyAlignment="1">
      <alignment horizontal="left"/>
    </xf>
    <xf numFmtId="168" fontId="4" fillId="0" borderId="2" xfId="0" applyNumberFormat="1" applyFont="1" applyFill="1" applyBorder="1" applyAlignment="1">
      <alignment vertical="center"/>
    </xf>
    <xf numFmtId="168" fontId="0" fillId="0" borderId="2" xfId="0" applyNumberFormat="1" applyBorder="1"/>
    <xf numFmtId="168" fontId="4" fillId="0" borderId="2" xfId="0" applyNumberFormat="1" applyFont="1" applyBorder="1"/>
    <xf numFmtId="167" fontId="3" fillId="0" borderId="2" xfId="0" applyNumberFormat="1" applyFont="1" applyBorder="1"/>
    <xf numFmtId="0" fontId="0" fillId="0" borderId="3" xfId="0" applyFont="1" applyBorder="1" applyAlignment="1">
      <alignment vertical="top"/>
    </xf>
    <xf numFmtId="0" fontId="0" fillId="0" borderId="3" xfId="0" applyFont="1" applyBorder="1"/>
    <xf numFmtId="0" fontId="0" fillId="0" borderId="3" xfId="0" applyFont="1" applyFill="1" applyBorder="1"/>
    <xf numFmtId="0" fontId="0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0" fontId="2" fillId="14" borderId="4" xfId="0" applyFont="1" applyFill="1" applyBorder="1" applyAlignment="1">
      <alignment wrapText="1"/>
    </xf>
    <xf numFmtId="0" fontId="0" fillId="0" borderId="4" xfId="0" applyBorder="1"/>
    <xf numFmtId="167" fontId="0" fillId="0" borderId="5" xfId="0" applyNumberFormat="1" applyFill="1" applyBorder="1" applyAlignment="1">
      <alignment vertical="top" wrapText="1"/>
    </xf>
    <xf numFmtId="0" fontId="0" fillId="0" borderId="5" xfId="0" applyBorder="1"/>
    <xf numFmtId="0" fontId="0" fillId="0" borderId="2" xfId="0" applyFill="1" applyBorder="1"/>
    <xf numFmtId="164" fontId="0" fillId="0" borderId="3" xfId="0" applyNumberFormat="1" applyFont="1" applyFill="1" applyBorder="1"/>
    <xf numFmtId="164" fontId="30" fillId="0" borderId="3" xfId="0" applyNumberFormat="1" applyFont="1" applyFill="1" applyBorder="1" applyAlignment="1">
      <alignment wrapText="1"/>
    </xf>
    <xf numFmtId="44" fontId="4" fillId="0" borderId="2" xfId="0" applyNumberFormat="1" applyFont="1" applyFill="1" applyBorder="1" applyAlignment="1">
      <alignment horizontal="left"/>
    </xf>
    <xf numFmtId="164" fontId="9" fillId="0" borderId="2" xfId="0" applyNumberFormat="1" applyFont="1" applyFill="1" applyBorder="1" applyAlignment="1">
      <alignment horizontal="left"/>
    </xf>
    <xf numFmtId="0" fontId="4" fillId="3" borderId="2" xfId="0" applyFont="1" applyFill="1" applyBorder="1"/>
    <xf numFmtId="168" fontId="30" fillId="3" borderId="2" xfId="0" applyNumberFormat="1" applyFont="1" applyFill="1" applyBorder="1"/>
    <xf numFmtId="14" fontId="0" fillId="17" borderId="2" xfId="0" applyNumberFormat="1" applyFont="1" applyFill="1" applyBorder="1" applyAlignment="1">
      <alignment horizontal="left"/>
    </xf>
    <xf numFmtId="0" fontId="0" fillId="17" borderId="3" xfId="0" applyFont="1" applyFill="1" applyBorder="1" applyAlignment="1">
      <alignment wrapText="1"/>
    </xf>
    <xf numFmtId="14" fontId="4" fillId="17" borderId="2" xfId="0" applyNumberFormat="1" applyFont="1" applyFill="1" applyBorder="1" applyAlignment="1">
      <alignment horizontal="left"/>
    </xf>
    <xf numFmtId="0" fontId="4" fillId="17" borderId="3" xfId="0" applyFont="1" applyFill="1" applyBorder="1" applyAlignment="1">
      <alignment wrapText="1"/>
    </xf>
    <xf numFmtId="168" fontId="30" fillId="0" borderId="2" xfId="0" applyNumberFormat="1" applyFont="1" applyFill="1" applyBorder="1" applyAlignment="1"/>
    <xf numFmtId="168" fontId="30" fillId="0" borderId="2" xfId="0" applyNumberFormat="1" applyFont="1" applyFill="1" applyBorder="1"/>
    <xf numFmtId="44" fontId="4" fillId="3" borderId="2" xfId="0" applyNumberFormat="1" applyFont="1" applyFill="1" applyBorder="1" applyAlignment="1">
      <alignment horizontal="left"/>
    </xf>
    <xf numFmtId="164" fontId="30" fillId="3" borderId="3" xfId="0" applyNumberFormat="1" applyFont="1" applyFill="1" applyBorder="1" applyAlignment="1">
      <alignment wrapText="1"/>
    </xf>
    <xf numFmtId="0" fontId="30" fillId="3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19" borderId="0" xfId="0" applyFont="1" applyFill="1"/>
    <xf numFmtId="14" fontId="0" fillId="19" borderId="2" xfId="0" applyNumberFormat="1" applyFont="1" applyFill="1" applyBorder="1" applyAlignment="1">
      <alignment horizontal="left"/>
    </xf>
    <xf numFmtId="0" fontId="0" fillId="19" borderId="3" xfId="0" applyFont="1" applyFill="1" applyBorder="1" applyAlignment="1">
      <alignment wrapText="1"/>
    </xf>
    <xf numFmtId="167" fontId="4" fillId="19" borderId="0" xfId="0" applyNumberFormat="1" applyFont="1" applyFill="1"/>
    <xf numFmtId="167" fontId="30" fillId="3" borderId="2" xfId="0" applyNumberFormat="1" applyFont="1" applyFill="1" applyBorder="1"/>
    <xf numFmtId="167" fontId="0" fillId="3" borderId="2" xfId="0" applyNumberFormat="1" applyFill="1" applyBorder="1" applyAlignment="1">
      <alignment vertical="top" wrapText="1"/>
    </xf>
    <xf numFmtId="14" fontId="30" fillId="3" borderId="2" xfId="0" applyNumberFormat="1" applyFont="1" applyFill="1" applyBorder="1" applyAlignment="1">
      <alignment horizontal="left"/>
    </xf>
    <xf numFmtId="0" fontId="30" fillId="3" borderId="2" xfId="0" applyFont="1" applyFill="1" applyBorder="1" applyAlignment="1">
      <alignment wrapText="1"/>
    </xf>
    <xf numFmtId="14" fontId="9" fillId="3" borderId="2" xfId="0" applyNumberFormat="1" applyFont="1" applyFill="1" applyBorder="1" applyAlignment="1">
      <alignment horizontal="left" vertical="top"/>
    </xf>
    <xf numFmtId="0" fontId="9" fillId="3" borderId="3" xfId="0" applyFont="1" applyFill="1" applyBorder="1"/>
    <xf numFmtId="168" fontId="2" fillId="3" borderId="2" xfId="0" applyNumberFormat="1" applyFont="1" applyFill="1" applyBorder="1"/>
    <xf numFmtId="0" fontId="0" fillId="0" borderId="2" xfId="0" applyFont="1" applyFill="1" applyBorder="1" applyAlignment="1">
      <alignment wrapText="1"/>
    </xf>
    <xf numFmtId="168" fontId="0" fillId="0" borderId="5" xfId="0" applyNumberFormat="1" applyFont="1" applyFill="1" applyBorder="1"/>
    <xf numFmtId="167" fontId="0" fillId="0" borderId="5" xfId="0" applyNumberFormat="1" applyFont="1" applyFill="1" applyBorder="1"/>
    <xf numFmtId="168" fontId="0" fillId="14" borderId="5" xfId="0" applyNumberFormat="1" applyFont="1" applyFill="1" applyBorder="1"/>
    <xf numFmtId="167" fontId="9" fillId="0" borderId="2" xfId="0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0" fontId="3" fillId="14" borderId="2" xfId="0" applyNumberFormat="1" applyFont="1" applyFill="1" applyBorder="1"/>
    <xf numFmtId="0" fontId="30" fillId="20" borderId="2" xfId="0" applyFont="1" applyFill="1" applyBorder="1"/>
    <xf numFmtId="14" fontId="0" fillId="20" borderId="2" xfId="0" applyNumberFormat="1" applyFont="1" applyFill="1" applyBorder="1" applyAlignment="1">
      <alignment horizontal="left"/>
    </xf>
    <xf numFmtId="0" fontId="0" fillId="20" borderId="3" xfId="0" applyFont="1" applyFill="1" applyBorder="1" applyAlignment="1">
      <alignment wrapText="1"/>
    </xf>
    <xf numFmtId="167" fontId="30" fillId="20" borderId="2" xfId="0" applyNumberFormat="1" applyFont="1" applyFill="1" applyBorder="1"/>
    <xf numFmtId="168" fontId="3" fillId="20" borderId="2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5"/>
  <sheetViews>
    <sheetView zoomScale="90" zoomScaleNormal="90" workbookViewId="0">
      <pane xSplit="2" ySplit="3" topLeftCell="C4" activePane="bottomRight" state="frozen"/>
      <selection pane="bottomRight" activeCell="A3" sqref="A3"/>
      <selection pane="bottomLeft" activeCell="A4" sqref="A4"/>
      <selection pane="topRight" activeCell="C1" sqref="C1"/>
    </sheetView>
  </sheetViews>
  <sheetFormatPr defaultColWidth="9.140625" defaultRowHeight="18.75"/>
  <cols>
    <col min="1" max="1" width="19.140625" style="2" bestFit="1" customWidth="1"/>
    <col min="2" max="2" width="2.85546875" style="2" customWidth="1"/>
    <col min="3" max="3" width="4.5703125" style="2" bestFit="1" customWidth="1"/>
    <col min="4" max="4" width="0" style="2" hidden="1" customWidth="1"/>
    <col min="5" max="5" width="50.28515625" style="2" customWidth="1"/>
    <col min="6" max="6" width="16.28515625" style="2" customWidth="1"/>
    <col min="7" max="7" width="15.42578125" style="2" bestFit="1" customWidth="1"/>
    <col min="8" max="8" width="17" style="8" bestFit="1" customWidth="1"/>
    <col min="9" max="9" width="13.85546875" style="8" customWidth="1"/>
    <col min="10" max="10" width="15.42578125" style="8" bestFit="1" customWidth="1"/>
    <col min="11" max="11" width="21.28515625" style="8" bestFit="1" customWidth="1"/>
    <col min="12" max="12" width="21.85546875" style="41" customWidth="1"/>
    <col min="13" max="13" width="13.85546875" style="8" hidden="1" customWidth="1"/>
    <col min="14" max="14" width="2.7109375" style="8" customWidth="1"/>
    <col min="15" max="15" width="16.85546875" style="8" bestFit="1" customWidth="1"/>
    <col min="16" max="16" width="16" style="8" bestFit="1" customWidth="1"/>
    <col min="17" max="17" width="17.5703125" style="2" bestFit="1" customWidth="1"/>
    <col min="18" max="18" width="9.28515625" style="2" bestFit="1" customWidth="1"/>
    <col min="19" max="19" width="9.140625" style="2"/>
    <col min="20" max="20" width="13.85546875" style="2" bestFit="1" customWidth="1"/>
    <col min="21" max="21" width="11.7109375" style="2" customWidth="1"/>
    <col min="22" max="24" width="9.140625" style="2"/>
    <col min="25" max="25" width="13.85546875" style="2" bestFit="1" customWidth="1"/>
    <col min="26" max="16384" width="9.140625" style="2"/>
  </cols>
  <sheetData>
    <row r="1" spans="1:22">
      <c r="H1" s="107"/>
      <c r="L1" s="90"/>
    </row>
    <row r="2" spans="1:22">
      <c r="A2" s="1" t="s">
        <v>0</v>
      </c>
      <c r="B2" s="1"/>
      <c r="G2" s="3"/>
      <c r="H2" s="177"/>
      <c r="I2" s="3"/>
      <c r="J2" s="3" t="s">
        <v>1</v>
      </c>
      <c r="K2" s="3" t="s">
        <v>2</v>
      </c>
      <c r="L2" s="91"/>
      <c r="M2" s="3"/>
      <c r="N2" s="3"/>
      <c r="O2" s="3" t="s">
        <v>3</v>
      </c>
      <c r="P2" s="3" t="s">
        <v>4</v>
      </c>
    </row>
    <row r="3" spans="1:22">
      <c r="A3" s="4" t="s">
        <v>5</v>
      </c>
      <c r="B3" s="1"/>
      <c r="E3" s="5" t="s">
        <v>6</v>
      </c>
      <c r="F3" s="6"/>
      <c r="G3" s="7" t="s">
        <v>7</v>
      </c>
      <c r="H3" s="178" t="s">
        <v>8</v>
      </c>
      <c r="I3" s="7" t="s">
        <v>9</v>
      </c>
      <c r="J3" s="7" t="s">
        <v>10</v>
      </c>
      <c r="K3" s="7" t="s">
        <v>11</v>
      </c>
      <c r="L3" s="92" t="s">
        <v>12</v>
      </c>
      <c r="M3" s="7" t="s">
        <v>2</v>
      </c>
      <c r="N3" s="7"/>
      <c r="O3" s="7" t="s">
        <v>13</v>
      </c>
      <c r="P3" s="7" t="s">
        <v>14</v>
      </c>
    </row>
    <row r="4" spans="1:22">
      <c r="F4" s="8"/>
      <c r="G4" s="8">
        <v>64000</v>
      </c>
      <c r="H4" s="107">
        <v>25000</v>
      </c>
      <c r="I4" s="8">
        <v>5000</v>
      </c>
      <c r="J4" s="8">
        <v>80000</v>
      </c>
      <c r="K4" s="8">
        <v>200000</v>
      </c>
      <c r="L4" s="127">
        <v>295684</v>
      </c>
      <c r="P4" s="8">
        <v>669684</v>
      </c>
      <c r="T4" s="9"/>
    </row>
    <row r="5" spans="1:22">
      <c r="G5" s="78"/>
      <c r="H5" s="179"/>
      <c r="I5" s="78"/>
      <c r="J5" s="78"/>
      <c r="K5" s="97"/>
      <c r="L5" s="94"/>
      <c r="M5" s="10"/>
      <c r="N5" s="11"/>
      <c r="P5" s="8">
        <v>669684</v>
      </c>
    </row>
    <row r="6" spans="1:22">
      <c r="A6" s="12">
        <v>43243</v>
      </c>
      <c r="B6" s="12"/>
      <c r="C6" s="13"/>
      <c r="D6" s="13"/>
      <c r="E6" s="86" t="s">
        <v>15</v>
      </c>
      <c r="F6" s="13"/>
      <c r="G6" s="78"/>
      <c r="H6" s="179"/>
      <c r="I6" s="78"/>
      <c r="J6" s="78"/>
      <c r="K6" s="98">
        <v>50000</v>
      </c>
      <c r="L6" s="100"/>
      <c r="M6" s="78"/>
      <c r="O6" s="8">
        <f>SUM(H6:N6)</f>
        <v>50000</v>
      </c>
      <c r="P6" s="8">
        <v>619684</v>
      </c>
      <c r="Q6" s="85"/>
      <c r="R6" s="85"/>
      <c r="S6" s="85"/>
      <c r="T6" s="85"/>
      <c r="U6" s="85"/>
      <c r="V6" s="93" t="s">
        <v>16</v>
      </c>
    </row>
    <row r="7" spans="1:22">
      <c r="A7" s="12">
        <v>43243</v>
      </c>
      <c r="B7" s="12"/>
      <c r="C7" s="13"/>
      <c r="D7" s="13"/>
      <c r="E7" s="86" t="s">
        <v>17</v>
      </c>
      <c r="F7" s="13"/>
      <c r="G7" s="78"/>
      <c r="H7" s="179"/>
      <c r="I7" s="79"/>
      <c r="J7" s="79"/>
      <c r="K7" s="97"/>
      <c r="L7" s="101">
        <v>3500</v>
      </c>
      <c r="M7" s="78"/>
      <c r="O7" s="8">
        <v>53500</v>
      </c>
      <c r="P7" s="8">
        <v>616184</v>
      </c>
      <c r="Q7" s="109" t="s">
        <v>18</v>
      </c>
      <c r="R7" s="110" t="s">
        <v>19</v>
      </c>
      <c r="S7" s="109"/>
      <c r="T7" s="109"/>
      <c r="U7" s="109"/>
      <c r="V7" s="111" t="s">
        <v>20</v>
      </c>
    </row>
    <row r="8" spans="1:22">
      <c r="A8" s="12">
        <v>43243</v>
      </c>
      <c r="B8" s="12"/>
      <c r="C8" s="13"/>
      <c r="D8" s="13"/>
      <c r="E8" s="86" t="s">
        <v>21</v>
      </c>
      <c r="F8" s="13"/>
      <c r="G8" s="78"/>
      <c r="H8" s="180"/>
      <c r="I8" s="79"/>
      <c r="J8" s="79"/>
      <c r="K8" s="98">
        <v>15000</v>
      </c>
      <c r="L8" s="100"/>
      <c r="M8" s="78"/>
      <c r="O8" s="8">
        <v>68500</v>
      </c>
      <c r="P8" s="8">
        <v>601184</v>
      </c>
      <c r="Q8" s="109" t="s">
        <v>22</v>
      </c>
      <c r="R8" s="109"/>
      <c r="S8" s="109"/>
      <c r="T8" s="109"/>
      <c r="U8" s="109"/>
      <c r="V8" s="111" t="s">
        <v>23</v>
      </c>
    </row>
    <row r="9" spans="1:22">
      <c r="A9" s="12">
        <v>43306</v>
      </c>
      <c r="B9" s="12"/>
      <c r="C9" s="13"/>
      <c r="D9" s="13"/>
      <c r="E9" s="86" t="s">
        <v>24</v>
      </c>
      <c r="F9" s="83"/>
      <c r="G9" s="79"/>
      <c r="H9" s="95">
        <v>1200</v>
      </c>
      <c r="I9" s="79"/>
      <c r="J9" s="79"/>
      <c r="K9" s="97"/>
      <c r="L9" s="100"/>
      <c r="M9" s="78"/>
      <c r="O9" s="8">
        <v>69700</v>
      </c>
      <c r="P9" s="8">
        <v>599984</v>
      </c>
      <c r="Q9" s="109" t="s">
        <v>25</v>
      </c>
      <c r="R9" s="109"/>
      <c r="S9" s="109"/>
      <c r="T9" s="109"/>
      <c r="U9" s="109"/>
      <c r="V9" s="111"/>
    </row>
    <row r="10" spans="1:22">
      <c r="A10" s="12">
        <v>43306</v>
      </c>
      <c r="B10" s="12"/>
      <c r="C10" s="13"/>
      <c r="D10" s="13"/>
      <c r="E10" s="86" t="s">
        <v>26</v>
      </c>
      <c r="F10" s="84"/>
      <c r="G10" s="78"/>
      <c r="H10" s="95">
        <v>5000</v>
      </c>
      <c r="I10" s="78"/>
      <c r="J10" s="96"/>
      <c r="K10" s="97"/>
      <c r="L10" s="100"/>
      <c r="M10" s="78"/>
      <c r="O10" s="8">
        <v>74700</v>
      </c>
      <c r="P10" s="8">
        <v>594984</v>
      </c>
      <c r="Q10" s="109" t="s">
        <v>27</v>
      </c>
      <c r="R10" s="109"/>
      <c r="S10" s="109"/>
      <c r="T10" s="109"/>
      <c r="U10" s="109"/>
      <c r="V10" s="111"/>
    </row>
    <row r="11" spans="1:22">
      <c r="A11" s="12">
        <v>43306</v>
      </c>
      <c r="B11" s="12"/>
      <c r="C11" s="13"/>
      <c r="D11" s="13"/>
      <c r="E11" s="86" t="s">
        <v>28</v>
      </c>
      <c r="F11" s="84"/>
      <c r="G11" s="78"/>
      <c r="H11" s="181"/>
      <c r="I11" s="78"/>
      <c r="J11" s="96"/>
      <c r="K11" s="99">
        <v>5000</v>
      </c>
      <c r="L11" s="100"/>
      <c r="M11" s="78"/>
      <c r="O11" s="8">
        <v>79700</v>
      </c>
      <c r="P11" s="8">
        <v>589984</v>
      </c>
      <c r="Q11" s="109" t="s">
        <v>29</v>
      </c>
      <c r="R11" s="109"/>
      <c r="S11" s="109"/>
      <c r="T11" s="109"/>
      <c r="U11" s="109"/>
      <c r="V11" s="111"/>
    </row>
    <row r="12" spans="1:22">
      <c r="A12" s="12">
        <v>43306</v>
      </c>
      <c r="B12" s="12"/>
      <c r="C12" s="13"/>
      <c r="D12" s="13"/>
      <c r="E12" s="86" t="s">
        <v>30</v>
      </c>
      <c r="F12" s="83"/>
      <c r="G12" s="78"/>
      <c r="H12" s="182"/>
      <c r="I12" s="78"/>
      <c r="J12" s="96"/>
      <c r="K12" s="97"/>
      <c r="L12" s="102">
        <v>5000</v>
      </c>
      <c r="M12" s="78"/>
      <c r="O12" s="8">
        <v>84700</v>
      </c>
      <c r="P12" s="8">
        <v>584984</v>
      </c>
      <c r="Q12" s="109" t="s">
        <v>31</v>
      </c>
      <c r="R12" s="109"/>
      <c r="S12" s="109"/>
      <c r="T12" s="109"/>
      <c r="U12" s="109"/>
      <c r="V12" s="111"/>
    </row>
    <row r="13" spans="1:22">
      <c r="A13" s="12">
        <v>43306</v>
      </c>
      <c r="B13" s="12"/>
      <c r="C13" s="13"/>
      <c r="D13" s="13"/>
      <c r="E13" s="86" t="s">
        <v>32</v>
      </c>
      <c r="F13" s="83"/>
      <c r="G13" s="78"/>
      <c r="H13" s="183"/>
      <c r="I13" s="78"/>
      <c r="J13" s="96"/>
      <c r="K13" s="99">
        <v>75000</v>
      </c>
      <c r="L13" s="103"/>
      <c r="M13" s="78"/>
      <c r="O13" s="8">
        <v>159700</v>
      </c>
      <c r="P13" s="8">
        <v>509984</v>
      </c>
      <c r="Q13" s="109" t="s">
        <v>33</v>
      </c>
      <c r="R13" s="109"/>
      <c r="S13" s="109"/>
      <c r="T13" s="109"/>
      <c r="U13" s="109"/>
      <c r="V13" s="111" t="s">
        <v>20</v>
      </c>
    </row>
    <row r="14" spans="1:22">
      <c r="A14" s="12">
        <v>43306</v>
      </c>
      <c r="B14" s="12"/>
      <c r="C14" s="13"/>
      <c r="D14" s="13"/>
      <c r="E14" s="86" t="s">
        <v>34</v>
      </c>
      <c r="F14" s="83"/>
      <c r="G14" s="78"/>
      <c r="H14" s="184"/>
      <c r="I14" s="78"/>
      <c r="J14" s="96"/>
      <c r="K14" s="97"/>
      <c r="L14" s="102">
        <v>65000</v>
      </c>
      <c r="M14" s="78"/>
      <c r="O14" s="8">
        <v>224700</v>
      </c>
      <c r="P14" s="8">
        <v>444984</v>
      </c>
      <c r="Q14" s="109" t="s">
        <v>35</v>
      </c>
      <c r="R14" s="109"/>
      <c r="S14" s="109"/>
      <c r="T14" s="109"/>
      <c r="U14" s="109"/>
      <c r="V14" s="111" t="s">
        <v>36</v>
      </c>
    </row>
    <row r="15" spans="1:22">
      <c r="A15" s="12">
        <v>43306</v>
      </c>
      <c r="B15" s="12"/>
      <c r="C15" s="13"/>
      <c r="D15" s="13"/>
      <c r="E15" s="86" t="s">
        <v>37</v>
      </c>
      <c r="F15" s="13"/>
      <c r="G15" s="78"/>
      <c r="H15" s="179"/>
      <c r="I15" s="78"/>
      <c r="J15" s="96"/>
      <c r="K15" s="97"/>
      <c r="L15" s="102">
        <v>10523</v>
      </c>
      <c r="M15" s="78"/>
      <c r="O15" s="8">
        <v>235223</v>
      </c>
      <c r="P15" s="8">
        <v>434461</v>
      </c>
      <c r="Q15" s="112" t="s">
        <v>38</v>
      </c>
      <c r="R15" s="112"/>
      <c r="S15" s="112"/>
      <c r="T15" s="112"/>
      <c r="U15" s="112"/>
      <c r="V15" s="111"/>
    </row>
    <row r="16" spans="1:22">
      <c r="A16" s="12">
        <v>43369</v>
      </c>
      <c r="B16" s="12"/>
      <c r="C16" s="13"/>
      <c r="D16" s="13"/>
      <c r="E16" s="86" t="s">
        <v>39</v>
      </c>
      <c r="F16" s="13"/>
      <c r="G16" s="78"/>
      <c r="H16" s="179"/>
      <c r="I16" s="78"/>
      <c r="J16" s="96"/>
      <c r="K16" s="98">
        <v>38550</v>
      </c>
      <c r="L16" s="103"/>
      <c r="M16" s="78"/>
      <c r="O16" s="8">
        <v>273773</v>
      </c>
      <c r="P16" s="8">
        <v>395911</v>
      </c>
      <c r="Q16" s="112" t="s">
        <v>40</v>
      </c>
      <c r="R16" s="112"/>
      <c r="S16" s="112"/>
      <c r="T16" s="112"/>
      <c r="U16" s="112"/>
      <c r="V16" s="111"/>
    </row>
    <row r="17" spans="1:23">
      <c r="A17" s="12">
        <v>43369</v>
      </c>
      <c r="B17" s="12"/>
      <c r="C17" s="13"/>
      <c r="D17" s="13"/>
      <c r="E17" s="86" t="s">
        <v>41</v>
      </c>
      <c r="F17" s="13"/>
      <c r="G17" s="10"/>
      <c r="H17" s="165"/>
      <c r="I17" s="10"/>
      <c r="J17" s="97"/>
      <c r="K17" s="97"/>
      <c r="L17" s="113">
        <v>25000</v>
      </c>
      <c r="M17" s="10"/>
      <c r="N17" s="11"/>
      <c r="O17" s="8">
        <v>298773</v>
      </c>
      <c r="P17" s="8">
        <v>370911</v>
      </c>
      <c r="Q17" s="112" t="s">
        <v>42</v>
      </c>
      <c r="R17" s="112"/>
      <c r="S17" s="112"/>
      <c r="T17" s="112"/>
      <c r="U17" s="112"/>
      <c r="V17" s="111" t="s">
        <v>20</v>
      </c>
    </row>
    <row r="18" spans="1:23">
      <c r="A18" s="12">
        <v>43403</v>
      </c>
      <c r="B18" s="12"/>
      <c r="C18" s="13"/>
      <c r="D18" s="13"/>
      <c r="E18" s="118" t="s">
        <v>43</v>
      </c>
      <c r="F18" s="86"/>
      <c r="G18" s="10"/>
      <c r="H18" s="165"/>
      <c r="I18" s="10"/>
      <c r="J18" s="105">
        <v>5000</v>
      </c>
      <c r="K18" s="97"/>
      <c r="L18" s="103"/>
      <c r="M18" s="10"/>
      <c r="N18" s="11"/>
      <c r="O18" s="8">
        <v>303773</v>
      </c>
      <c r="P18" s="8">
        <v>365911</v>
      </c>
      <c r="Q18" s="112" t="s">
        <v>44</v>
      </c>
      <c r="R18" s="112"/>
      <c r="S18" s="112"/>
      <c r="T18" s="112"/>
      <c r="U18" s="112"/>
      <c r="V18" s="112" t="s">
        <v>45</v>
      </c>
    </row>
    <row r="19" spans="1:23">
      <c r="A19" s="12">
        <v>43446</v>
      </c>
      <c r="B19" s="12"/>
      <c r="C19" s="13"/>
      <c r="D19" s="13"/>
      <c r="E19" s="118" t="s">
        <v>46</v>
      </c>
      <c r="F19" s="86"/>
      <c r="G19" s="10"/>
      <c r="H19" s="95">
        <v>2500</v>
      </c>
      <c r="I19" s="10"/>
      <c r="J19" s="105"/>
      <c r="K19" s="97"/>
      <c r="L19" s="103"/>
      <c r="M19" s="10"/>
      <c r="N19" s="11"/>
      <c r="O19" s="8">
        <v>306273</v>
      </c>
      <c r="P19" s="8">
        <v>363411</v>
      </c>
      <c r="Q19" s="112" t="s">
        <v>47</v>
      </c>
      <c r="R19" s="112"/>
      <c r="S19" s="112"/>
      <c r="T19" s="112"/>
      <c r="U19" s="112"/>
      <c r="V19" s="112" t="s">
        <v>45</v>
      </c>
    </row>
    <row r="20" spans="1:23">
      <c r="A20" s="12">
        <v>43446</v>
      </c>
      <c r="B20" s="12"/>
      <c r="C20" s="13"/>
      <c r="D20" s="13"/>
      <c r="E20" s="118" t="s">
        <v>48</v>
      </c>
      <c r="F20" s="116"/>
      <c r="G20" s="10"/>
      <c r="H20" s="95">
        <v>1000</v>
      </c>
      <c r="I20" s="10"/>
      <c r="J20" s="105"/>
      <c r="K20" s="97"/>
      <c r="L20" s="103"/>
      <c r="M20" s="10"/>
      <c r="N20" s="11"/>
      <c r="O20" s="8">
        <v>307273</v>
      </c>
      <c r="P20" s="8">
        <v>362411</v>
      </c>
      <c r="Q20" s="112" t="s">
        <v>49</v>
      </c>
      <c r="R20" s="112"/>
      <c r="S20" s="112"/>
      <c r="T20" s="112"/>
      <c r="U20" s="112"/>
      <c r="V20" s="112" t="s">
        <v>45</v>
      </c>
    </row>
    <row r="21" spans="1:23">
      <c r="A21" s="12">
        <v>43446</v>
      </c>
      <c r="B21" s="12"/>
      <c r="C21" s="13"/>
      <c r="D21" s="13"/>
      <c r="E21" s="119" t="s">
        <v>50</v>
      </c>
      <c r="F21" s="116"/>
      <c r="G21" s="10"/>
      <c r="H21" s="95">
        <v>2500</v>
      </c>
      <c r="I21" s="10"/>
      <c r="J21" s="105"/>
      <c r="K21" s="97"/>
      <c r="L21" s="103"/>
      <c r="M21" s="10"/>
      <c r="N21" s="11"/>
      <c r="O21" s="8">
        <v>309773</v>
      </c>
      <c r="P21" s="8">
        <v>359911</v>
      </c>
      <c r="Q21" s="112" t="s">
        <v>51</v>
      </c>
      <c r="R21" s="112"/>
      <c r="S21" s="112"/>
      <c r="T21" s="112"/>
      <c r="U21" s="112"/>
      <c r="V21" s="112" t="s">
        <v>20</v>
      </c>
    </row>
    <row r="22" spans="1:23" s="24" customFormat="1">
      <c r="A22" s="12">
        <v>43446</v>
      </c>
      <c r="B22" s="12"/>
      <c r="C22" s="13"/>
      <c r="D22" s="13"/>
      <c r="E22" s="118" t="s">
        <v>52</v>
      </c>
      <c r="F22" s="116"/>
      <c r="G22" s="10"/>
      <c r="H22" s="95">
        <v>1500</v>
      </c>
      <c r="I22" s="10"/>
      <c r="J22" s="105"/>
      <c r="K22" s="97"/>
      <c r="L22" s="103"/>
      <c r="M22" s="10"/>
      <c r="N22" s="11"/>
      <c r="O22" s="8">
        <v>311273</v>
      </c>
      <c r="P22" s="8">
        <v>358411</v>
      </c>
      <c r="Q22" s="112" t="s">
        <v>53</v>
      </c>
      <c r="R22" s="112"/>
      <c r="S22" s="112"/>
      <c r="T22" s="112"/>
      <c r="U22" s="112"/>
      <c r="V22" s="112" t="s">
        <v>20</v>
      </c>
      <c r="W22" s="2"/>
    </row>
    <row r="23" spans="1:23">
      <c r="A23" s="12">
        <v>43446</v>
      </c>
      <c r="B23" s="17"/>
      <c r="C23" s="13"/>
      <c r="D23" s="13"/>
      <c r="E23" s="118" t="s">
        <v>54</v>
      </c>
      <c r="F23" s="116"/>
      <c r="G23" s="10"/>
      <c r="H23" s="95"/>
      <c r="I23" s="10"/>
      <c r="J23" s="105"/>
      <c r="K23" s="97"/>
      <c r="L23" s="113">
        <v>3500</v>
      </c>
      <c r="M23" s="10"/>
      <c r="N23" s="11"/>
      <c r="O23" s="8">
        <v>314773</v>
      </c>
      <c r="P23" s="8">
        <v>354911</v>
      </c>
      <c r="Q23" s="112" t="s">
        <v>55</v>
      </c>
      <c r="R23" s="112"/>
      <c r="S23" s="112"/>
      <c r="T23" s="112"/>
      <c r="U23" s="112"/>
      <c r="V23" s="112" t="s">
        <v>45</v>
      </c>
    </row>
    <row r="24" spans="1:23">
      <c r="A24" s="12">
        <v>43446</v>
      </c>
      <c r="B24" s="17"/>
      <c r="C24" s="13"/>
      <c r="D24" s="13"/>
      <c r="E24" s="118" t="s">
        <v>56</v>
      </c>
      <c r="F24" s="116"/>
      <c r="G24" s="10"/>
      <c r="H24" s="106"/>
      <c r="I24" s="10"/>
      <c r="J24" s="117">
        <v>2500</v>
      </c>
      <c r="K24" s="97"/>
      <c r="L24" s="103"/>
      <c r="M24" s="10"/>
      <c r="N24" s="11"/>
      <c r="O24" s="8">
        <v>317273</v>
      </c>
      <c r="P24" s="8">
        <v>352411</v>
      </c>
      <c r="Q24" s="112" t="s">
        <v>57</v>
      </c>
      <c r="R24" s="112"/>
      <c r="S24" s="112"/>
      <c r="T24" s="121"/>
      <c r="U24" s="112"/>
      <c r="V24" s="112" t="s">
        <v>45</v>
      </c>
    </row>
    <row r="25" spans="1:23">
      <c r="A25" s="12">
        <v>43446</v>
      </c>
      <c r="B25" s="17"/>
      <c r="C25" s="13"/>
      <c r="D25" s="21"/>
      <c r="E25" s="118" t="s">
        <v>58</v>
      </c>
      <c r="F25" s="116"/>
      <c r="G25" s="10"/>
      <c r="H25" s="165"/>
      <c r="I25" s="10"/>
      <c r="J25" s="97"/>
      <c r="K25" s="97"/>
      <c r="L25" s="102">
        <v>5000</v>
      </c>
      <c r="M25" s="10"/>
      <c r="N25" s="11"/>
      <c r="O25" s="8">
        <v>322273</v>
      </c>
      <c r="P25" s="8">
        <v>351911</v>
      </c>
      <c r="Q25" s="112" t="s">
        <v>59</v>
      </c>
      <c r="R25" s="112"/>
      <c r="S25" s="112"/>
      <c r="T25" s="112"/>
      <c r="U25" s="112"/>
      <c r="V25" s="112" t="s">
        <v>45</v>
      </c>
    </row>
    <row r="26" spans="1:23">
      <c r="A26" s="12"/>
      <c r="B26" s="17"/>
      <c r="C26" s="13"/>
      <c r="D26" s="122"/>
      <c r="E26" s="118" t="s">
        <v>60</v>
      </c>
      <c r="F26" s="116"/>
      <c r="G26" s="98">
        <v>56000</v>
      </c>
      <c r="H26" s="165"/>
      <c r="I26" s="10"/>
      <c r="J26" s="97"/>
      <c r="K26" s="97"/>
      <c r="L26" s="102"/>
      <c r="M26" s="10"/>
      <c r="N26" s="11"/>
      <c r="O26" s="8">
        <v>378273</v>
      </c>
      <c r="P26" s="8">
        <v>291411</v>
      </c>
      <c r="Q26" s="112" t="s">
        <v>61</v>
      </c>
      <c r="R26" s="112"/>
      <c r="S26" s="112"/>
      <c r="T26" s="112"/>
      <c r="U26" s="112"/>
      <c r="V26" s="112"/>
    </row>
    <row r="27" spans="1:23">
      <c r="A27" s="12">
        <v>43523</v>
      </c>
      <c r="B27" s="17"/>
      <c r="C27" s="13"/>
      <c r="D27" s="122"/>
      <c r="E27" s="140" t="s">
        <v>62</v>
      </c>
      <c r="F27" s="139"/>
      <c r="G27" s="120"/>
      <c r="H27" s="95">
        <v>1800</v>
      </c>
      <c r="I27" s="10"/>
      <c r="J27" s="97"/>
      <c r="K27" s="97"/>
      <c r="L27" s="102"/>
      <c r="M27" s="10"/>
      <c r="N27" s="11"/>
      <c r="O27" s="8">
        <v>380073</v>
      </c>
      <c r="P27" s="8">
        <v>289611</v>
      </c>
      <c r="Q27" s="112" t="s">
        <v>63</v>
      </c>
      <c r="R27" s="112"/>
      <c r="S27" s="112"/>
      <c r="T27" s="112"/>
      <c r="U27" s="112"/>
      <c r="V27" s="112" t="s">
        <v>45</v>
      </c>
    </row>
    <row r="28" spans="1:23">
      <c r="A28" s="12">
        <v>43523</v>
      </c>
      <c r="B28" s="17"/>
      <c r="C28" s="13"/>
      <c r="D28" s="122"/>
      <c r="E28" s="140" t="s">
        <v>64</v>
      </c>
      <c r="F28" s="139"/>
      <c r="G28" s="120"/>
      <c r="H28" s="95">
        <v>2500</v>
      </c>
      <c r="I28" s="10"/>
      <c r="J28" s="97"/>
      <c r="K28" s="97"/>
      <c r="L28" s="102"/>
      <c r="M28" s="10"/>
      <c r="N28" s="11"/>
      <c r="O28" s="8">
        <v>382573</v>
      </c>
      <c r="P28" s="8">
        <v>287111</v>
      </c>
      <c r="Q28" s="112" t="s">
        <v>65</v>
      </c>
      <c r="R28" s="112"/>
      <c r="S28" s="112"/>
      <c r="T28" s="112"/>
      <c r="U28" s="112"/>
      <c r="V28" s="112"/>
    </row>
    <row r="29" spans="1:23">
      <c r="A29" s="12">
        <v>43551</v>
      </c>
      <c r="B29" s="17"/>
      <c r="C29" s="13"/>
      <c r="D29" s="122"/>
      <c r="E29" s="140" t="s">
        <v>66</v>
      </c>
      <c r="F29" s="139"/>
      <c r="G29" s="120"/>
      <c r="H29" s="95"/>
      <c r="I29" s="10"/>
      <c r="J29" s="97"/>
      <c r="K29" s="97"/>
      <c r="L29" s="102">
        <v>25000</v>
      </c>
      <c r="M29" s="10"/>
      <c r="N29" s="11"/>
      <c r="O29" s="8">
        <v>407573</v>
      </c>
      <c r="P29" s="8">
        <v>262111</v>
      </c>
      <c r="Q29" s="112" t="s">
        <v>67</v>
      </c>
      <c r="R29" s="112"/>
      <c r="S29" s="112"/>
      <c r="T29" s="112"/>
      <c r="U29" s="112"/>
      <c r="V29" s="112" t="s">
        <v>45</v>
      </c>
    </row>
    <row r="30" spans="1:23">
      <c r="A30" s="148">
        <v>43551</v>
      </c>
      <c r="B30" s="141"/>
      <c r="C30" s="115"/>
      <c r="D30" s="142"/>
      <c r="E30" s="118" t="s">
        <v>68</v>
      </c>
      <c r="F30" s="149"/>
      <c r="G30" s="120"/>
      <c r="H30" s="95"/>
      <c r="I30" s="143"/>
      <c r="J30" s="120"/>
      <c r="K30" s="120"/>
      <c r="L30" s="170">
        <v>10000</v>
      </c>
      <c r="M30" s="10"/>
      <c r="N30" s="11"/>
      <c r="O30" s="8">
        <v>417573</v>
      </c>
      <c r="P30" s="8">
        <v>252111</v>
      </c>
      <c r="Q30" s="112" t="s">
        <v>69</v>
      </c>
      <c r="R30" s="112"/>
      <c r="S30" s="112"/>
      <c r="T30" s="112"/>
      <c r="U30" s="112"/>
      <c r="V30" s="112" t="s">
        <v>45</v>
      </c>
    </row>
    <row r="31" spans="1:23">
      <c r="A31" s="148">
        <v>43551</v>
      </c>
      <c r="B31" s="148"/>
      <c r="C31" s="115"/>
      <c r="D31" s="144"/>
      <c r="E31" s="118" t="s">
        <v>70</v>
      </c>
      <c r="F31" s="139"/>
      <c r="G31" s="120"/>
      <c r="H31" s="106">
        <v>500</v>
      </c>
      <c r="I31" s="143"/>
      <c r="J31" s="120"/>
      <c r="K31" s="120"/>
      <c r="L31" s="171"/>
      <c r="M31" s="10"/>
      <c r="N31" s="11"/>
      <c r="O31" s="8">
        <v>418073</v>
      </c>
      <c r="P31" s="8">
        <v>251611</v>
      </c>
      <c r="Q31" s="112" t="s">
        <v>71</v>
      </c>
      <c r="R31" s="112"/>
      <c r="S31" s="112"/>
      <c r="T31" s="112"/>
      <c r="U31" s="112"/>
    </row>
    <row r="32" spans="1:23">
      <c r="A32" s="145">
        <v>43579</v>
      </c>
      <c r="B32" s="145"/>
      <c r="C32" s="156"/>
      <c r="D32" s="123"/>
      <c r="E32" s="157" t="s">
        <v>72</v>
      </c>
      <c r="F32" s="154"/>
      <c r="G32" s="155"/>
      <c r="H32" s="166">
        <v>2500</v>
      </c>
      <c r="I32" s="146"/>
      <c r="J32" s="147"/>
      <c r="K32" s="147"/>
      <c r="L32" s="172"/>
      <c r="M32" s="146"/>
      <c r="N32" s="150"/>
      <c r="O32" s="151">
        <v>420573</v>
      </c>
      <c r="P32" s="8">
        <v>249111</v>
      </c>
      <c r="Q32" s="85" t="s">
        <v>73</v>
      </c>
      <c r="R32" s="85"/>
    </row>
    <row r="33" spans="1:23">
      <c r="A33" s="152">
        <v>43607</v>
      </c>
      <c r="B33" s="152"/>
      <c r="C33" s="142"/>
      <c r="D33" s="115"/>
      <c r="E33" s="169" t="s">
        <v>74</v>
      </c>
      <c r="F33" s="142"/>
      <c r="G33" s="159"/>
      <c r="H33" s="167"/>
      <c r="I33" s="159"/>
      <c r="J33" s="153"/>
      <c r="K33" s="175">
        <v>16450</v>
      </c>
      <c r="L33" s="173"/>
      <c r="M33" s="159"/>
      <c r="N33" s="160"/>
      <c r="O33" s="161">
        <v>437023</v>
      </c>
      <c r="P33" s="162">
        <v>232661</v>
      </c>
      <c r="Q33" s="112" t="s">
        <v>75</v>
      </c>
      <c r="R33" s="112"/>
      <c r="S33" s="112"/>
      <c r="T33" s="112"/>
      <c r="U33" s="112"/>
      <c r="V33" s="112" t="s">
        <v>76</v>
      </c>
      <c r="W33" s="112"/>
    </row>
    <row r="34" spans="1:23">
      <c r="A34" s="185" t="s">
        <v>77</v>
      </c>
      <c r="B34" s="185"/>
      <c r="C34" s="186"/>
      <c r="D34" s="123"/>
      <c r="E34" s="187" t="s">
        <v>78</v>
      </c>
      <c r="F34" s="142"/>
      <c r="G34" s="159"/>
      <c r="H34" s="167"/>
      <c r="I34" s="159"/>
      <c r="J34" s="153"/>
      <c r="K34" s="153"/>
      <c r="L34" s="188">
        <v>15500</v>
      </c>
      <c r="M34" s="159"/>
      <c r="N34" s="160"/>
      <c r="O34" s="163">
        <v>452523</v>
      </c>
      <c r="P34" s="163">
        <v>217161</v>
      </c>
      <c r="Q34" s="33" t="s">
        <v>79</v>
      </c>
      <c r="R34" s="33"/>
      <c r="S34" s="33"/>
      <c r="T34" s="33"/>
      <c r="U34" s="33"/>
      <c r="V34" s="33" t="s">
        <v>45</v>
      </c>
    </row>
    <row r="35" spans="1:23">
      <c r="A35" s="152"/>
      <c r="B35" s="152"/>
      <c r="C35" s="142"/>
      <c r="D35" s="123"/>
      <c r="E35" s="158"/>
      <c r="F35" s="142"/>
      <c r="G35" s="159"/>
      <c r="H35" s="167"/>
      <c r="I35" s="159"/>
      <c r="J35" s="153"/>
      <c r="K35" s="153"/>
      <c r="L35" s="173"/>
      <c r="M35" s="159"/>
      <c r="N35" s="160"/>
      <c r="O35" s="161"/>
      <c r="P35" s="162"/>
    </row>
    <row r="36" spans="1:23">
      <c r="D36" s="13"/>
      <c r="E36" s="25" t="s">
        <v>80</v>
      </c>
      <c r="G36" s="8">
        <v>56000</v>
      </c>
      <c r="H36" s="107">
        <v>21000</v>
      </c>
      <c r="I36" s="8">
        <v>5000</v>
      </c>
      <c r="J36" s="108">
        <v>7500</v>
      </c>
      <c r="K36" s="114">
        <v>200000</v>
      </c>
      <c r="L36" s="104">
        <v>152523</v>
      </c>
      <c r="M36" s="8">
        <f>SUM(M6:M32)</f>
        <v>0</v>
      </c>
    </row>
    <row r="37" spans="1:23">
      <c r="A37" s="17"/>
      <c r="B37" s="17"/>
      <c r="C37" s="13"/>
      <c r="D37" s="13"/>
      <c r="E37" s="26" t="s">
        <v>81</v>
      </c>
      <c r="G37" s="8">
        <v>15000</v>
      </c>
      <c r="H37" s="107">
        <v>4000</v>
      </c>
      <c r="I37" s="8">
        <v>5000</v>
      </c>
      <c r="J37" s="108">
        <v>72500</v>
      </c>
      <c r="K37" s="114">
        <v>0</v>
      </c>
      <c r="L37" s="104">
        <v>143161</v>
      </c>
    </row>
    <row r="38" spans="1:23">
      <c r="A38" s="17"/>
      <c r="B38" s="17"/>
      <c r="C38" s="13"/>
      <c r="D38" s="13"/>
      <c r="E38" s="26"/>
      <c r="G38" s="8"/>
      <c r="H38" s="107"/>
      <c r="J38" s="108"/>
      <c r="K38" s="114"/>
      <c r="L38" s="104"/>
    </row>
    <row r="39" spans="1:23">
      <c r="A39" s="12"/>
      <c r="B39" s="12"/>
      <c r="C39" s="131"/>
      <c r="D39" s="132"/>
      <c r="E39" s="131"/>
      <c r="F39" s="133"/>
      <c r="G39" s="133"/>
      <c r="H39" s="133"/>
      <c r="I39" s="133"/>
      <c r="J39" s="133"/>
      <c r="K39" s="133"/>
      <c r="L39" s="133"/>
      <c r="M39" s="134"/>
      <c r="N39" s="133"/>
      <c r="O39" s="130"/>
      <c r="Q39" s="8"/>
    </row>
    <row r="40" spans="1:23">
      <c r="A40" s="12"/>
      <c r="B40" s="12"/>
      <c r="C40" s="129"/>
      <c r="D40" s="128"/>
      <c r="E40" s="129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Q40" s="8"/>
    </row>
    <row r="41" spans="1:23">
      <c r="A41" s="12"/>
      <c r="B41" s="12"/>
      <c r="C41" s="18"/>
      <c r="E41" s="115"/>
      <c r="F41" s="151"/>
      <c r="G41" s="151"/>
      <c r="H41" s="151"/>
      <c r="I41" s="108"/>
      <c r="J41" s="124"/>
      <c r="K41" s="124"/>
      <c r="L41" s="124"/>
    </row>
    <row r="42" spans="1:23">
      <c r="A42" s="27"/>
      <c r="B42" s="27"/>
      <c r="E42" s="115"/>
      <c r="F42" s="115"/>
      <c r="G42" s="164"/>
      <c r="H42" s="108"/>
      <c r="I42" s="120"/>
      <c r="J42" s="168"/>
      <c r="K42" s="124"/>
      <c r="L42" s="174"/>
    </row>
    <row r="43" spans="1:23">
      <c r="A43" s="19"/>
      <c r="B43" s="19"/>
      <c r="E43" s="13"/>
      <c r="F43" s="13"/>
      <c r="G43" s="10"/>
      <c r="H43" s="143"/>
      <c r="I43" s="10"/>
      <c r="J43" s="10"/>
      <c r="K43" s="10"/>
      <c r="L43" s="176"/>
    </row>
    <row r="44" spans="1:23">
      <c r="A44" s="19"/>
      <c r="B44" s="19"/>
      <c r="H44" s="151"/>
      <c r="L44" s="151"/>
    </row>
    <row r="45" spans="1:23">
      <c r="A45" s="19"/>
      <c r="B45" s="19"/>
      <c r="E45" s="29"/>
      <c r="G45" s="8"/>
      <c r="H45" s="151"/>
      <c r="L45" s="151"/>
      <c r="Q45" s="31"/>
    </row>
    <row r="46" spans="1:23">
      <c r="A46" s="80"/>
      <c r="B46" s="80"/>
      <c r="H46" s="151"/>
      <c r="L46" s="151"/>
    </row>
    <row r="47" spans="1:23">
      <c r="L47" s="151"/>
    </row>
    <row r="48" spans="1:23">
      <c r="L48" s="151"/>
    </row>
    <row r="49" spans="6:12">
      <c r="L49" s="151"/>
    </row>
    <row r="50" spans="6:12">
      <c r="F50" s="34"/>
      <c r="L50" s="151"/>
    </row>
    <row r="51" spans="6:12">
      <c r="L51" s="151"/>
    </row>
    <row r="52" spans="6:12">
      <c r="L52" s="151"/>
    </row>
    <row r="53" spans="6:12">
      <c r="L53" s="151"/>
    </row>
    <row r="54" spans="6:12">
      <c r="L54" s="151"/>
    </row>
    <row r="55" spans="6:12">
      <c r="L55" s="151"/>
    </row>
  </sheetData>
  <pageMargins left="0.25" right="0.25" top="0.75" bottom="0.75" header="0.3" footer="0.3"/>
  <pageSetup scale="48" orientation="landscape" r:id="rId1"/>
  <headerFooter>
    <oddHeader>&amp;C&amp;"Tahoma,Regular"&amp;12RAP Foundation&amp;"B,Regular"
&amp;"Tahoma,Regular"Grant Awards
&amp;10YTD As of 5/31/17</oddHeader>
    <oddFooter>&amp;L&amp;8&amp;"Tahoma"Date:  &amp;D, &amp;T&amp;R&amp;8&amp;"Tahoma"Page: 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0"/>
  <sheetViews>
    <sheetView workbookViewId="0">
      <selection activeCell="J26" sqref="J26"/>
    </sheetView>
  </sheetViews>
  <sheetFormatPr defaultRowHeight="15"/>
  <cols>
    <col min="1" max="1" width="20" customWidth="1"/>
    <col min="2" max="2" width="12.28515625" customWidth="1"/>
    <col min="4" max="4" width="13.42578125" style="55" customWidth="1"/>
    <col min="5" max="5" width="11.140625" style="55" bestFit="1" customWidth="1"/>
    <col min="6" max="6" width="13.28515625" style="55" customWidth="1"/>
    <col min="7" max="7" width="10.28515625" customWidth="1"/>
    <col min="8" max="8" width="18.140625" customWidth="1"/>
  </cols>
  <sheetData>
    <row r="1" spans="1:9">
      <c r="D1"/>
      <c r="G1" s="55"/>
      <c r="I1" s="50" t="s">
        <v>313</v>
      </c>
    </row>
    <row r="2" spans="1:9">
      <c r="A2" s="53" t="s">
        <v>314</v>
      </c>
      <c r="B2" s="52"/>
      <c r="C2" s="52"/>
      <c r="D2" s="125" t="s">
        <v>315</v>
      </c>
      <c r="E2" s="54" t="s">
        <v>316</v>
      </c>
      <c r="F2" s="54" t="s">
        <v>317</v>
      </c>
      <c r="G2" s="54" t="s">
        <v>318</v>
      </c>
      <c r="I2" s="59" t="s">
        <v>319</v>
      </c>
    </row>
    <row r="3" spans="1:9">
      <c r="D3"/>
      <c r="G3" s="55"/>
    </row>
    <row r="4" spans="1:9">
      <c r="A4" t="s">
        <v>320</v>
      </c>
      <c r="D4" s="69">
        <v>1200</v>
      </c>
      <c r="E4" s="55">
        <v>1200</v>
      </c>
      <c r="F4" s="55">
        <v>1200</v>
      </c>
      <c r="G4" s="55">
        <v>1200</v>
      </c>
      <c r="I4" s="126">
        <v>1200</v>
      </c>
    </row>
    <row r="5" spans="1:9">
      <c r="A5" t="s">
        <v>321</v>
      </c>
      <c r="D5"/>
      <c r="G5" s="55">
        <v>150</v>
      </c>
    </row>
    <row r="6" spans="1:9">
      <c r="A6" t="s">
        <v>322</v>
      </c>
      <c r="D6"/>
      <c r="F6" s="55">
        <v>5000</v>
      </c>
      <c r="G6" s="55"/>
    </row>
    <row r="7" spans="1:9">
      <c r="A7" t="s">
        <v>323</v>
      </c>
      <c r="D7"/>
      <c r="F7" s="55">
        <f>2002+498</f>
        <v>2500</v>
      </c>
      <c r="G7" s="55"/>
      <c r="I7" s="126">
        <v>2500</v>
      </c>
    </row>
    <row r="8" spans="1:9">
      <c r="A8" t="s">
        <v>324</v>
      </c>
      <c r="D8"/>
      <c r="F8" s="55">
        <v>2500</v>
      </c>
      <c r="G8" s="55"/>
    </row>
    <row r="9" spans="1:9">
      <c r="A9" t="s">
        <v>325</v>
      </c>
      <c r="D9"/>
      <c r="F9" s="55">
        <v>500</v>
      </c>
      <c r="G9" s="55">
        <v>500</v>
      </c>
    </row>
    <row r="10" spans="1:9">
      <c r="A10" t="s">
        <v>326</v>
      </c>
      <c r="D10"/>
      <c r="F10" s="55">
        <v>5000</v>
      </c>
      <c r="G10" s="55">
        <v>5000</v>
      </c>
    </row>
    <row r="11" spans="1:9">
      <c r="A11" t="s">
        <v>327</v>
      </c>
      <c r="D11"/>
      <c r="F11" s="55">
        <v>2000</v>
      </c>
      <c r="G11" s="55"/>
    </row>
    <row r="12" spans="1:9">
      <c r="A12" t="s">
        <v>328</v>
      </c>
      <c r="D12"/>
      <c r="G12" s="55">
        <v>250</v>
      </c>
    </row>
    <row r="13" spans="1:9">
      <c r="A13" t="s">
        <v>329</v>
      </c>
      <c r="D13" s="126">
        <v>5000</v>
      </c>
      <c r="E13" s="55">
        <v>5000</v>
      </c>
      <c r="F13" s="55">
        <v>284.82</v>
      </c>
      <c r="G13" s="55"/>
      <c r="I13" s="126">
        <v>5000</v>
      </c>
    </row>
    <row r="14" spans="1:9">
      <c r="A14" t="s">
        <v>330</v>
      </c>
      <c r="D14"/>
      <c r="E14" s="55">
        <v>1250</v>
      </c>
      <c r="F14" s="55">
        <v>1250</v>
      </c>
      <c r="G14" s="55"/>
    </row>
    <row r="15" spans="1:9">
      <c r="A15" t="s">
        <v>331</v>
      </c>
      <c r="D15"/>
      <c r="F15" s="55">
        <v>2500</v>
      </c>
      <c r="G15" s="55"/>
    </row>
    <row r="16" spans="1:9">
      <c r="A16" t="s">
        <v>332</v>
      </c>
      <c r="D16"/>
      <c r="G16" s="55">
        <v>2500</v>
      </c>
    </row>
    <row r="17" spans="1:9">
      <c r="A17" t="s">
        <v>333</v>
      </c>
      <c r="D17"/>
      <c r="E17" s="55">
        <v>2000</v>
      </c>
      <c r="F17" s="55">
        <v>500</v>
      </c>
      <c r="G17" s="55"/>
    </row>
    <row r="18" spans="1:9">
      <c r="A18" t="s">
        <v>334</v>
      </c>
      <c r="D18"/>
      <c r="E18" s="55">
        <v>500</v>
      </c>
      <c r="F18" s="55">
        <v>500</v>
      </c>
      <c r="G18" s="55">
        <v>500</v>
      </c>
      <c r="I18">
        <v>500</v>
      </c>
    </row>
    <row r="19" spans="1:9">
      <c r="A19" t="s">
        <v>335</v>
      </c>
      <c r="D19"/>
      <c r="G19" s="55">
        <v>500</v>
      </c>
    </row>
    <row r="20" spans="1:9">
      <c r="A20" t="s">
        <v>336</v>
      </c>
      <c r="D20"/>
      <c r="E20" s="55">
        <v>1100</v>
      </c>
      <c r="G20" s="55">
        <v>2500</v>
      </c>
    </row>
    <row r="21" spans="1:9">
      <c r="A21" t="s">
        <v>337</v>
      </c>
      <c r="D21"/>
      <c r="G21" s="55">
        <v>1000</v>
      </c>
    </row>
    <row r="22" spans="1:9">
      <c r="A22" t="s">
        <v>338</v>
      </c>
      <c r="D22"/>
      <c r="G22" s="55">
        <v>1000</v>
      </c>
    </row>
    <row r="23" spans="1:9">
      <c r="A23" t="s">
        <v>139</v>
      </c>
      <c r="D23"/>
      <c r="G23" s="55">
        <v>120</v>
      </c>
    </row>
    <row r="24" spans="1:9">
      <c r="A24" t="s">
        <v>241</v>
      </c>
      <c r="D24" s="126">
        <v>1500</v>
      </c>
      <c r="E24" s="55">
        <v>2750</v>
      </c>
      <c r="F24" s="55">
        <v>1500</v>
      </c>
      <c r="G24" s="55"/>
      <c r="I24" s="126">
        <v>1500</v>
      </c>
    </row>
    <row r="25" spans="1:9">
      <c r="A25" t="s">
        <v>339</v>
      </c>
      <c r="D25"/>
      <c r="E25" s="55">
        <v>3500</v>
      </c>
      <c r="G25" s="55"/>
    </row>
    <row r="26" spans="1:9">
      <c r="A26" t="s">
        <v>340</v>
      </c>
      <c r="D26"/>
      <c r="E26" s="55">
        <v>1000</v>
      </c>
      <c r="G26" s="55"/>
    </row>
    <row r="27" spans="1:9">
      <c r="D27" s="56"/>
      <c r="E27" s="56"/>
      <c r="F27" s="56"/>
      <c r="H27" s="56"/>
    </row>
    <row r="28" spans="1:9">
      <c r="D28" s="55">
        <f>SUM(D4:D27)</f>
        <v>7700</v>
      </c>
      <c r="E28" s="55">
        <f>SUM(E4:E27)</f>
        <v>18300</v>
      </c>
      <c r="F28" s="55">
        <f>SUM(F4:F27)</f>
        <v>25234.82</v>
      </c>
      <c r="H28" s="55">
        <f>SUM(H4:H27)</f>
        <v>0</v>
      </c>
    </row>
    <row r="30" spans="1:9">
      <c r="A30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tabSelected="1" topLeftCell="A38" zoomScaleNormal="100" workbookViewId="0">
      <selection activeCell="G47" sqref="G47"/>
    </sheetView>
  </sheetViews>
  <sheetFormatPr defaultRowHeight="15"/>
  <cols>
    <col min="1" max="1" width="16.7109375" customWidth="1"/>
    <col min="2" max="2" width="17" customWidth="1"/>
    <col min="3" max="3" width="12.5703125" bestFit="1" customWidth="1"/>
    <col min="4" max="4" width="15.5703125" customWidth="1"/>
    <col min="5" max="5" width="14.7109375" customWidth="1"/>
    <col min="6" max="6" width="15.28515625" customWidth="1"/>
    <col min="7" max="7" width="13.7109375" customWidth="1"/>
    <col min="8" max="8" width="13.5703125" customWidth="1"/>
    <col min="9" max="9" width="16.5703125" customWidth="1"/>
    <col min="10" max="10" width="31.5703125" customWidth="1"/>
    <col min="16" max="16" width="24.7109375" customWidth="1"/>
  </cols>
  <sheetData>
    <row r="1" spans="1:12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56.25">
      <c r="A3" s="192" t="s">
        <v>82</v>
      </c>
      <c r="B3" s="192" t="s">
        <v>83</v>
      </c>
      <c r="C3" s="221" t="s">
        <v>60</v>
      </c>
      <c r="D3" s="220" t="s">
        <v>8</v>
      </c>
      <c r="E3" s="220" t="s">
        <v>9</v>
      </c>
      <c r="F3" s="219" t="s">
        <v>84</v>
      </c>
      <c r="G3" s="293" t="s">
        <v>85</v>
      </c>
      <c r="H3" s="294"/>
      <c r="I3" s="256" t="s">
        <v>86</v>
      </c>
      <c r="J3" s="220" t="s">
        <v>87</v>
      </c>
      <c r="K3" s="220"/>
      <c r="L3" s="257"/>
    </row>
    <row r="4" spans="1:12">
      <c r="A4" s="193"/>
      <c r="B4" s="248"/>
      <c r="C4" s="237">
        <v>60000</v>
      </c>
      <c r="D4" s="238">
        <v>25000</v>
      </c>
      <c r="E4" s="238">
        <v>5000</v>
      </c>
      <c r="F4" s="238">
        <v>80000</v>
      </c>
      <c r="G4" s="238">
        <v>490000</v>
      </c>
      <c r="H4" s="239"/>
      <c r="I4" s="195">
        <v>660000</v>
      </c>
      <c r="J4" s="196"/>
      <c r="K4" s="191"/>
      <c r="L4" s="191"/>
    </row>
    <row r="5" spans="1:12">
      <c r="A5" s="193"/>
      <c r="B5" s="248"/>
      <c r="C5" s="224"/>
      <c r="D5" s="240"/>
      <c r="E5" s="240"/>
      <c r="F5" s="240"/>
      <c r="G5" s="240"/>
      <c r="H5" s="239"/>
      <c r="I5" s="195"/>
      <c r="J5" s="196"/>
      <c r="K5" s="191"/>
      <c r="L5" s="191"/>
    </row>
    <row r="6" spans="1:12">
      <c r="A6" s="197"/>
      <c r="B6" s="249"/>
      <c r="C6" s="223"/>
      <c r="D6" s="241"/>
      <c r="E6" s="241"/>
      <c r="F6" s="241"/>
      <c r="G6" s="241"/>
      <c r="H6" s="242"/>
      <c r="I6" s="194"/>
      <c r="J6" s="196"/>
      <c r="K6" s="191"/>
      <c r="L6" s="191"/>
    </row>
    <row r="7" spans="1:12" ht="38.25">
      <c r="A7" s="193">
        <v>43644</v>
      </c>
      <c r="B7" s="250" t="s">
        <v>88</v>
      </c>
      <c r="C7" s="223"/>
      <c r="D7" s="241"/>
      <c r="E7" s="241"/>
      <c r="F7" s="241"/>
      <c r="G7" s="241"/>
      <c r="H7" s="239">
        <v>15500</v>
      </c>
      <c r="I7" s="195">
        <v>644500</v>
      </c>
      <c r="J7" s="198" t="s">
        <v>89</v>
      </c>
      <c r="K7" s="191"/>
      <c r="L7" s="191"/>
    </row>
    <row r="8" spans="1:12" ht="51">
      <c r="A8" s="199">
        <v>43670</v>
      </c>
      <c r="B8" s="250" t="s">
        <v>90</v>
      </c>
      <c r="C8" s="223"/>
      <c r="D8" s="223"/>
      <c r="E8" s="223"/>
      <c r="F8" s="223"/>
      <c r="G8" s="243">
        <v>5000</v>
      </c>
      <c r="H8" s="223"/>
      <c r="I8" s="195">
        <v>639500</v>
      </c>
      <c r="J8" s="198" t="s">
        <v>91</v>
      </c>
      <c r="K8" s="191"/>
      <c r="L8" s="191"/>
    </row>
    <row r="9" spans="1:12" ht="25.5">
      <c r="A9" s="200">
        <v>43670</v>
      </c>
      <c r="B9" s="250" t="s">
        <v>92</v>
      </c>
      <c r="C9" s="223"/>
      <c r="D9" s="223"/>
      <c r="E9" s="223"/>
      <c r="F9" s="223"/>
      <c r="G9" s="243">
        <v>5000</v>
      </c>
      <c r="H9" s="223"/>
      <c r="I9" s="195">
        <v>634500</v>
      </c>
      <c r="J9" s="198" t="s">
        <v>93</v>
      </c>
      <c r="K9" s="191"/>
      <c r="L9" s="191"/>
    </row>
    <row r="10" spans="1:12" ht="30">
      <c r="A10" s="201">
        <v>43670</v>
      </c>
      <c r="B10" s="251" t="s">
        <v>94</v>
      </c>
      <c r="C10" s="223"/>
      <c r="D10" s="224">
        <v>2500</v>
      </c>
      <c r="E10" s="223"/>
      <c r="F10" s="223"/>
      <c r="G10" s="223"/>
      <c r="H10" s="223"/>
      <c r="I10" s="195">
        <v>632000</v>
      </c>
      <c r="J10" s="198" t="s">
        <v>95</v>
      </c>
      <c r="K10" s="191"/>
      <c r="L10" s="191"/>
    </row>
    <row r="11" spans="1:12" ht="45">
      <c r="A11" s="201">
        <v>43670</v>
      </c>
      <c r="B11" s="251" t="s">
        <v>96</v>
      </c>
      <c r="C11" s="223"/>
      <c r="D11" s="224">
        <v>2500</v>
      </c>
      <c r="E11" s="223"/>
      <c r="F11" s="223"/>
      <c r="G11" s="223"/>
      <c r="H11" s="223"/>
      <c r="I11" s="195">
        <v>629500</v>
      </c>
      <c r="J11" s="198" t="s">
        <v>97</v>
      </c>
      <c r="K11" s="191"/>
      <c r="L11" s="191"/>
    </row>
    <row r="12" spans="1:12" ht="25.5">
      <c r="A12" s="202">
        <v>43733</v>
      </c>
      <c r="B12" s="252" t="s">
        <v>98</v>
      </c>
      <c r="C12" s="204"/>
      <c r="D12" s="205"/>
      <c r="E12" s="204"/>
      <c r="F12" s="204"/>
      <c r="G12" s="205">
        <v>5000</v>
      </c>
      <c r="H12" s="204"/>
      <c r="I12" s="195">
        <v>624500</v>
      </c>
      <c r="J12" s="206" t="s">
        <v>99</v>
      </c>
      <c r="K12" s="191"/>
      <c r="L12" s="191"/>
    </row>
    <row r="13" spans="1:12" ht="25.5">
      <c r="A13" s="202">
        <v>43733</v>
      </c>
      <c r="B13" s="252" t="s">
        <v>100</v>
      </c>
      <c r="C13" s="204"/>
      <c r="D13" s="205"/>
      <c r="E13" s="204"/>
      <c r="F13" s="204"/>
      <c r="G13" s="205">
        <v>37500</v>
      </c>
      <c r="H13" s="204"/>
      <c r="I13" s="195">
        <v>587000</v>
      </c>
      <c r="J13" s="206" t="s">
        <v>101</v>
      </c>
      <c r="K13" s="191"/>
      <c r="L13" s="191"/>
    </row>
    <row r="14" spans="1:12" ht="51">
      <c r="A14" s="207">
        <v>43733</v>
      </c>
      <c r="B14" s="253" t="s">
        <v>102</v>
      </c>
      <c r="C14" s="204"/>
      <c r="D14" s="205"/>
      <c r="E14" s="204"/>
      <c r="F14" s="204"/>
      <c r="G14" s="204"/>
      <c r="H14" s="244">
        <v>10500</v>
      </c>
      <c r="I14" s="195">
        <v>576500</v>
      </c>
      <c r="J14" s="206" t="s">
        <v>103</v>
      </c>
      <c r="K14" s="191"/>
      <c r="L14" s="191"/>
    </row>
    <row r="15" spans="1:12" ht="30">
      <c r="A15" s="202">
        <v>43733</v>
      </c>
      <c r="B15" s="252" t="s">
        <v>104</v>
      </c>
      <c r="C15" s="204"/>
      <c r="D15" s="205">
        <v>1800</v>
      </c>
      <c r="E15" s="204"/>
      <c r="F15" s="204"/>
      <c r="G15" s="204"/>
      <c r="H15" s="204"/>
      <c r="I15" s="195">
        <v>574700</v>
      </c>
      <c r="J15" s="208" t="s">
        <v>105</v>
      </c>
      <c r="K15" s="191"/>
      <c r="L15" s="191"/>
    </row>
    <row r="16" spans="1:12" ht="31.5">
      <c r="A16" s="202">
        <v>43733</v>
      </c>
      <c r="B16" s="252" t="s">
        <v>106</v>
      </c>
      <c r="C16" s="204"/>
      <c r="D16" s="205">
        <v>2500</v>
      </c>
      <c r="E16" s="204"/>
      <c r="F16" s="204"/>
      <c r="G16" s="204"/>
      <c r="H16" s="204"/>
      <c r="I16" s="195">
        <v>572200</v>
      </c>
      <c r="J16" s="208" t="s">
        <v>107</v>
      </c>
      <c r="K16" s="191"/>
      <c r="L16" s="191"/>
    </row>
    <row r="17" spans="1:12" ht="30">
      <c r="A17" s="201">
        <v>43761</v>
      </c>
      <c r="B17" s="251" t="s">
        <v>108</v>
      </c>
      <c r="C17" s="223"/>
      <c r="D17" s="224"/>
      <c r="E17" s="224">
        <v>1800</v>
      </c>
      <c r="F17" s="223"/>
      <c r="G17" s="223"/>
      <c r="H17" s="223"/>
      <c r="I17" s="195">
        <v>570200</v>
      </c>
      <c r="J17" s="209" t="s">
        <v>109</v>
      </c>
      <c r="K17" s="191"/>
      <c r="L17" s="191"/>
    </row>
    <row r="18" spans="1:12" ht="30">
      <c r="A18" s="201">
        <v>43761</v>
      </c>
      <c r="B18" s="251" t="s">
        <v>110</v>
      </c>
      <c r="C18" s="223"/>
      <c r="D18" s="224"/>
      <c r="E18" s="223"/>
      <c r="F18" s="223"/>
      <c r="G18" s="224">
        <v>95737</v>
      </c>
      <c r="H18" s="223"/>
      <c r="I18" s="195">
        <v>474663</v>
      </c>
      <c r="J18" s="209" t="s">
        <v>111</v>
      </c>
      <c r="K18" s="191"/>
      <c r="L18" s="191"/>
    </row>
    <row r="19" spans="1:12" ht="32.25">
      <c r="A19" s="210" t="s">
        <v>112</v>
      </c>
      <c r="B19" s="254" t="s">
        <v>113</v>
      </c>
      <c r="C19" s="245">
        <v>2000</v>
      </c>
      <c r="D19" s="211"/>
      <c r="E19" s="211"/>
      <c r="F19" s="246"/>
      <c r="G19" s="247"/>
      <c r="H19" s="247"/>
      <c r="I19" s="212">
        <v>472663</v>
      </c>
      <c r="J19" s="191" t="s">
        <v>114</v>
      </c>
      <c r="K19" s="191"/>
      <c r="L19" s="191"/>
    </row>
    <row r="20" spans="1:12" ht="18.75">
      <c r="A20" s="202">
        <v>43810</v>
      </c>
      <c r="B20" s="251" t="s">
        <v>115</v>
      </c>
      <c r="C20" s="223"/>
      <c r="D20" s="223"/>
      <c r="E20" s="223"/>
      <c r="F20" s="224"/>
      <c r="G20" s="224">
        <v>5000</v>
      </c>
      <c r="H20" s="222"/>
      <c r="I20" s="226">
        <v>467663</v>
      </c>
      <c r="J20" s="191" t="s">
        <v>116</v>
      </c>
      <c r="K20" s="191"/>
      <c r="L20" s="191"/>
    </row>
    <row r="21" spans="1:12" ht="30.75">
      <c r="A21" s="202">
        <v>43810</v>
      </c>
      <c r="B21" s="251" t="s">
        <v>117</v>
      </c>
      <c r="C21" s="223"/>
      <c r="D21" s="223"/>
      <c r="E21" s="223"/>
      <c r="F21" s="224"/>
      <c r="G21" s="224">
        <v>40900</v>
      </c>
      <c r="H21" s="222"/>
      <c r="I21" s="227">
        <v>426763</v>
      </c>
      <c r="J21" s="191" t="s">
        <v>118</v>
      </c>
      <c r="K21" s="191"/>
      <c r="L21" s="191"/>
    </row>
    <row r="22" spans="1:12" ht="18.75">
      <c r="A22" s="202">
        <v>43810</v>
      </c>
      <c r="B22" s="251" t="s">
        <v>119</v>
      </c>
      <c r="C22" s="223"/>
      <c r="D22" s="224">
        <v>2500</v>
      </c>
      <c r="E22" s="223"/>
      <c r="F22" s="224"/>
      <c r="G22" s="225"/>
      <c r="H22" s="222"/>
      <c r="I22" s="228">
        <v>424263</v>
      </c>
      <c r="J22" s="191" t="s">
        <v>120</v>
      </c>
      <c r="K22" s="191"/>
      <c r="L22" s="191"/>
    </row>
    <row r="23" spans="1:12" ht="15.75">
      <c r="A23" s="201">
        <v>43800</v>
      </c>
      <c r="B23" s="251" t="s">
        <v>121</v>
      </c>
      <c r="C23" s="224">
        <v>58000</v>
      </c>
      <c r="D23" s="205"/>
      <c r="E23" s="204"/>
      <c r="F23" s="204"/>
      <c r="G23" s="204"/>
      <c r="H23" s="204"/>
      <c r="I23" s="195">
        <v>370363</v>
      </c>
      <c r="J23" s="213"/>
      <c r="K23" s="191"/>
      <c r="L23" s="191"/>
    </row>
    <row r="24" spans="1:12" ht="30">
      <c r="A24" s="202">
        <v>43887</v>
      </c>
      <c r="B24" s="252" t="s">
        <v>122</v>
      </c>
      <c r="C24" s="205"/>
      <c r="D24" s="224">
        <v>2500</v>
      </c>
      <c r="E24" s="204"/>
      <c r="F24" s="204"/>
      <c r="G24" s="204"/>
      <c r="H24" s="204"/>
      <c r="I24" s="195">
        <v>367863</v>
      </c>
      <c r="J24" s="208" t="s">
        <v>123</v>
      </c>
      <c r="K24" s="191"/>
      <c r="L24" s="191"/>
    </row>
    <row r="25" spans="1:12" ht="42" customHeight="1">
      <c r="A25" s="234">
        <v>43887</v>
      </c>
      <c r="B25" s="255" t="s">
        <v>124</v>
      </c>
      <c r="C25" s="205"/>
      <c r="D25" s="224">
        <v>1500</v>
      </c>
      <c r="E25" s="204"/>
      <c r="F25" s="204"/>
      <c r="G25" s="204"/>
      <c r="H25" s="204"/>
      <c r="I25" s="195">
        <v>366363</v>
      </c>
      <c r="J25" s="208" t="s">
        <v>125</v>
      </c>
      <c r="K25" s="191"/>
      <c r="L25" s="191"/>
    </row>
    <row r="26" spans="1:12" ht="31.5">
      <c r="A26" s="202">
        <v>43887</v>
      </c>
      <c r="B26" s="252" t="s">
        <v>126</v>
      </c>
      <c r="C26" s="205"/>
      <c r="D26" s="224">
        <v>1125</v>
      </c>
      <c r="E26" s="204"/>
      <c r="F26" s="204"/>
      <c r="G26" s="204"/>
      <c r="H26" s="204"/>
      <c r="I26" s="195">
        <v>365238</v>
      </c>
      <c r="J26" s="208" t="s">
        <v>127</v>
      </c>
      <c r="K26" s="191"/>
      <c r="L26" s="191"/>
    </row>
    <row r="27" spans="1:12" ht="31.5">
      <c r="A27" s="202">
        <v>43887</v>
      </c>
      <c r="B27" s="252" t="s">
        <v>128</v>
      </c>
      <c r="C27" s="205"/>
      <c r="D27" s="224">
        <v>500</v>
      </c>
      <c r="E27" s="204"/>
      <c r="F27" s="204"/>
      <c r="G27" s="204"/>
      <c r="H27" s="204"/>
      <c r="I27" s="195">
        <v>364738</v>
      </c>
      <c r="J27" s="208" t="s">
        <v>129</v>
      </c>
      <c r="K27" s="191"/>
      <c r="L27" s="191"/>
    </row>
    <row r="28" spans="1:12" ht="26.25" customHeight="1">
      <c r="A28" s="202">
        <v>43887</v>
      </c>
      <c r="B28" s="255" t="s">
        <v>130</v>
      </c>
      <c r="C28" s="205"/>
      <c r="D28" s="224">
        <v>2500</v>
      </c>
      <c r="E28" s="204"/>
      <c r="F28" s="204"/>
      <c r="G28" s="204"/>
      <c r="H28" s="204"/>
      <c r="I28" s="195">
        <v>362238</v>
      </c>
      <c r="J28" s="208" t="s">
        <v>65</v>
      </c>
      <c r="K28" s="191"/>
      <c r="L28" s="191"/>
    </row>
    <row r="29" spans="1:12" ht="31.5">
      <c r="A29" s="202">
        <v>43887</v>
      </c>
      <c r="B29" s="252" t="s">
        <v>131</v>
      </c>
      <c r="C29" s="205"/>
      <c r="D29" s="205" t="s">
        <v>132</v>
      </c>
      <c r="E29" s="204"/>
      <c r="F29" s="204"/>
      <c r="G29" s="204"/>
      <c r="H29" s="204"/>
      <c r="I29" s="235">
        <v>362238</v>
      </c>
      <c r="J29" s="208" t="s">
        <v>133</v>
      </c>
      <c r="K29" s="191" t="s">
        <v>134</v>
      </c>
      <c r="L29" s="191"/>
    </row>
    <row r="30" spans="1:12" ht="30">
      <c r="A30" s="202">
        <v>43915</v>
      </c>
      <c r="B30" s="288" t="s">
        <v>135</v>
      </c>
      <c r="C30" s="289"/>
      <c r="D30" s="289"/>
      <c r="E30" s="290"/>
      <c r="F30" s="290"/>
      <c r="G30" s="289"/>
      <c r="H30" s="289">
        <v>20000</v>
      </c>
      <c r="I30" s="291">
        <v>342238</v>
      </c>
      <c r="J30" s="258" t="s">
        <v>136</v>
      </c>
      <c r="K30" s="259"/>
      <c r="L30" s="259"/>
    </row>
    <row r="31" spans="1:12" ht="45">
      <c r="A31" s="202">
        <v>43915</v>
      </c>
      <c r="B31" s="288" t="s">
        <v>137</v>
      </c>
      <c r="C31" s="224"/>
      <c r="D31" s="224"/>
      <c r="E31" s="223"/>
      <c r="F31" s="223"/>
      <c r="G31" s="224"/>
      <c r="H31" s="224">
        <v>13500</v>
      </c>
      <c r="I31" s="195">
        <v>328738</v>
      </c>
      <c r="J31" s="208" t="s">
        <v>138</v>
      </c>
      <c r="K31" s="191"/>
      <c r="L31" s="191"/>
    </row>
    <row r="32" spans="1:12" ht="30">
      <c r="A32" s="202">
        <v>43915</v>
      </c>
      <c r="B32" s="288" t="s">
        <v>139</v>
      </c>
      <c r="C32" s="224"/>
      <c r="D32" s="224"/>
      <c r="E32" s="223"/>
      <c r="F32" s="223"/>
      <c r="G32" s="224"/>
      <c r="H32" s="224">
        <v>35000</v>
      </c>
      <c r="I32" s="195">
        <v>293738</v>
      </c>
      <c r="J32" s="208" t="s">
        <v>140</v>
      </c>
      <c r="K32" s="191"/>
      <c r="L32" s="191"/>
    </row>
    <row r="33" spans="1:12" ht="45">
      <c r="A33" s="202">
        <v>43915</v>
      </c>
      <c r="B33" s="203" t="s">
        <v>98</v>
      </c>
      <c r="C33" s="205"/>
      <c r="D33" s="205"/>
      <c r="E33" s="204"/>
      <c r="F33" s="204"/>
      <c r="G33" s="205"/>
      <c r="H33" s="224">
        <v>21000</v>
      </c>
      <c r="I33" s="195">
        <v>272738</v>
      </c>
      <c r="J33" s="208" t="s">
        <v>141</v>
      </c>
      <c r="K33" s="191"/>
      <c r="L33" s="191"/>
    </row>
    <row r="34" spans="1:12" ht="31.5">
      <c r="A34" s="202">
        <v>43915</v>
      </c>
      <c r="B34" s="203" t="s">
        <v>142</v>
      </c>
      <c r="C34" s="224"/>
      <c r="D34" s="224"/>
      <c r="E34" s="223"/>
      <c r="F34" s="224">
        <v>4000</v>
      </c>
      <c r="G34" s="224"/>
      <c r="H34" s="223"/>
      <c r="I34" s="195">
        <v>268738</v>
      </c>
      <c r="J34" s="208" t="s">
        <v>143</v>
      </c>
      <c r="K34" s="191"/>
      <c r="L34" s="191"/>
    </row>
    <row r="35" spans="1:12" ht="30">
      <c r="A35" s="202">
        <v>43915</v>
      </c>
      <c r="B35" s="203" t="s">
        <v>144</v>
      </c>
      <c r="C35" s="224"/>
      <c r="D35" s="224"/>
      <c r="E35" s="223"/>
      <c r="F35" s="223"/>
      <c r="G35" s="224">
        <v>50000</v>
      </c>
      <c r="H35" s="223"/>
      <c r="I35" s="195">
        <v>218738</v>
      </c>
      <c r="J35" s="208" t="s">
        <v>145</v>
      </c>
      <c r="K35" s="191"/>
      <c r="L35" s="191"/>
    </row>
    <row r="36" spans="1:12" ht="45">
      <c r="A36" s="202">
        <v>43915</v>
      </c>
      <c r="B36" s="203" t="s">
        <v>146</v>
      </c>
      <c r="C36" s="193"/>
      <c r="D36" s="261">
        <v>1068</v>
      </c>
      <c r="E36" s="223"/>
      <c r="F36" s="224"/>
      <c r="G36" s="224"/>
      <c r="H36" s="223"/>
      <c r="I36" s="195">
        <v>217738</v>
      </c>
      <c r="J36" s="208" t="s">
        <v>147</v>
      </c>
      <c r="K36" s="191"/>
      <c r="L36" s="191"/>
    </row>
    <row r="37" spans="1:12" ht="54" customHeight="1">
      <c r="A37" s="202">
        <v>43943</v>
      </c>
      <c r="B37" s="203" t="s">
        <v>148</v>
      </c>
      <c r="C37" s="199"/>
      <c r="D37" s="250"/>
      <c r="E37" s="292"/>
      <c r="F37" s="224"/>
      <c r="G37" s="224">
        <v>5000</v>
      </c>
      <c r="H37" s="223"/>
      <c r="I37" s="195">
        <v>212738</v>
      </c>
      <c r="J37" s="208" t="s">
        <v>149</v>
      </c>
      <c r="K37" s="260"/>
      <c r="L37" s="191"/>
    </row>
    <row r="38" spans="1:12" ht="45" customHeight="1">
      <c r="A38" s="202">
        <v>43943</v>
      </c>
      <c r="B38" s="203" t="s">
        <v>150</v>
      </c>
      <c r="C38" s="200"/>
      <c r="D38" s="250"/>
      <c r="E38" s="236"/>
      <c r="F38" s="205"/>
      <c r="G38" s="205"/>
      <c r="H38" s="223">
        <v>20000</v>
      </c>
      <c r="I38" s="195">
        <v>197738</v>
      </c>
      <c r="J38" s="208" t="s">
        <v>151</v>
      </c>
      <c r="K38" s="260"/>
      <c r="L38" s="191"/>
    </row>
    <row r="39" spans="1:12" ht="45" customHeight="1">
      <c r="A39" s="283" t="s">
        <v>77</v>
      </c>
      <c r="B39" s="284" t="s">
        <v>152</v>
      </c>
      <c r="C39" s="285"/>
      <c r="D39" s="286"/>
      <c r="E39" s="281"/>
      <c r="F39" s="266">
        <v>600</v>
      </c>
      <c r="G39" s="266"/>
      <c r="H39" s="281"/>
      <c r="I39" s="287"/>
      <c r="J39" s="282" t="s">
        <v>153</v>
      </c>
      <c r="K39" s="260"/>
      <c r="L39" s="191"/>
    </row>
    <row r="40" spans="1:12" ht="45" customHeight="1">
      <c r="A40" s="283" t="s">
        <v>77</v>
      </c>
      <c r="B40" s="284" t="s">
        <v>154</v>
      </c>
      <c r="C40" s="285"/>
      <c r="D40" s="286"/>
      <c r="E40" s="281"/>
      <c r="F40" s="266"/>
      <c r="G40" s="266">
        <v>1100</v>
      </c>
      <c r="H40" s="281"/>
      <c r="I40" s="287"/>
      <c r="J40" s="282" t="s">
        <v>155</v>
      </c>
      <c r="K40" s="260"/>
      <c r="L40" s="191"/>
    </row>
    <row r="41" spans="1:12" ht="18.75">
      <c r="A41" s="296" t="s">
        <v>156</v>
      </c>
      <c r="B41" s="296"/>
      <c r="C41" s="297"/>
      <c r="D41" s="298"/>
      <c r="E41" s="299"/>
      <c r="F41" s="299"/>
      <c r="G41" s="299">
        <v>5000</v>
      </c>
      <c r="H41" s="299"/>
      <c r="I41" s="300">
        <v>192738</v>
      </c>
      <c r="J41" s="232"/>
      <c r="K41" s="191"/>
      <c r="L41" s="191"/>
    </row>
    <row r="42" spans="1:12" ht="18.75">
      <c r="A42" s="214"/>
      <c r="B42" s="216" t="s">
        <v>80</v>
      </c>
      <c r="C42" s="264">
        <v>60000</v>
      </c>
      <c r="D42" s="262">
        <v>20993</v>
      </c>
      <c r="E42" s="217">
        <v>1800</v>
      </c>
      <c r="F42" s="217">
        <v>4600</v>
      </c>
      <c r="G42" s="271">
        <v>382137</v>
      </c>
      <c r="H42" s="217"/>
      <c r="I42" s="215"/>
      <c r="J42" s="196"/>
      <c r="K42" s="191"/>
      <c r="L42" s="191"/>
    </row>
    <row r="43" spans="1:12" ht="18.75">
      <c r="A43" s="214"/>
      <c r="B43" s="218" t="s">
        <v>86</v>
      </c>
      <c r="C43" s="263">
        <v>0</v>
      </c>
      <c r="D43" s="262">
        <v>4007</v>
      </c>
      <c r="E43" s="217">
        <v>3200</v>
      </c>
      <c r="F43" s="217">
        <v>75400</v>
      </c>
      <c r="G43" s="272">
        <v>102363</v>
      </c>
      <c r="H43" s="217"/>
      <c r="I43" s="295"/>
      <c r="J43" s="196"/>
      <c r="K43" s="191"/>
      <c r="L43" s="191"/>
    </row>
    <row r="44" spans="1:12" ht="18.75">
      <c r="A44" s="214"/>
      <c r="B44" s="218"/>
      <c r="C44" s="263"/>
      <c r="D44" s="262"/>
      <c r="E44" s="217"/>
      <c r="F44" s="217"/>
      <c r="G44" s="272"/>
      <c r="H44" s="217"/>
      <c r="I44" s="215"/>
      <c r="J44" s="196"/>
      <c r="K44" s="191"/>
      <c r="L44" s="191"/>
    </row>
    <row r="45" spans="1:12" ht="18.75">
      <c r="A45" s="265"/>
      <c r="B45" s="275" t="s">
        <v>80</v>
      </c>
      <c r="C45" s="273"/>
      <c r="D45" s="274"/>
      <c r="E45" s="266"/>
      <c r="F45" s="266">
        <v>5200</v>
      </c>
      <c r="G45" s="266">
        <v>378237</v>
      </c>
      <c r="H45" s="217"/>
      <c r="I45" s="215"/>
      <c r="J45" s="196"/>
      <c r="K45" s="191"/>
      <c r="L45" s="191"/>
    </row>
    <row r="46" spans="1:12" ht="18.75">
      <c r="A46" s="265"/>
      <c r="B46" s="275" t="s">
        <v>86</v>
      </c>
      <c r="C46" s="273"/>
      <c r="D46" s="274"/>
      <c r="E46" s="266"/>
      <c r="F46" s="266">
        <v>74800</v>
      </c>
      <c r="G46" s="266">
        <v>106263</v>
      </c>
      <c r="H46" s="217"/>
      <c r="I46" s="215"/>
      <c r="J46" s="196"/>
      <c r="K46" s="191"/>
      <c r="L46" s="191"/>
    </row>
    <row r="47" spans="1:12" ht="18.75">
      <c r="A47" s="276"/>
      <c r="B47" s="276"/>
      <c r="C47" s="202"/>
      <c r="D47" s="252"/>
      <c r="E47" s="204"/>
      <c r="F47" s="204"/>
      <c r="G47" s="272"/>
      <c r="H47" s="211"/>
      <c r="I47" s="215"/>
      <c r="J47" s="196"/>
      <c r="K47" s="191"/>
      <c r="L47" s="191"/>
    </row>
    <row r="48" spans="1:12" ht="18.75">
      <c r="A48" s="277" t="s">
        <v>157</v>
      </c>
      <c r="B48" s="277"/>
      <c r="C48" s="278"/>
      <c r="D48" s="279"/>
      <c r="E48" s="280"/>
      <c r="F48" s="189"/>
      <c r="G48" s="189"/>
      <c r="H48" s="189"/>
      <c r="I48" s="190"/>
      <c r="J48" s="55"/>
    </row>
    <row r="49" spans="1:10" ht="18.75">
      <c r="A49" s="229" t="s">
        <v>86</v>
      </c>
      <c r="B49" s="229"/>
      <c r="C49" s="267"/>
      <c r="D49" s="268"/>
      <c r="E49" s="230"/>
      <c r="F49" s="230"/>
      <c r="G49" s="230"/>
      <c r="H49" s="230"/>
      <c r="I49" s="231">
        <v>192738</v>
      </c>
      <c r="J49" s="55"/>
    </row>
    <row r="50" spans="1:10" ht="18.75">
      <c r="A50" s="229" t="s">
        <v>158</v>
      </c>
      <c r="B50" s="229"/>
      <c r="C50" s="269"/>
      <c r="D50" s="270"/>
      <c r="E50" s="230"/>
      <c r="F50" s="230"/>
      <c r="G50" s="230"/>
      <c r="H50" s="230"/>
      <c r="I50" s="231">
        <v>136835.35</v>
      </c>
      <c r="J50" s="55"/>
    </row>
    <row r="51" spans="1:10" ht="18.75">
      <c r="A51" s="229" t="s">
        <v>159</v>
      </c>
      <c r="B51" s="229"/>
      <c r="C51" s="269"/>
      <c r="D51" s="268"/>
      <c r="E51" s="230"/>
      <c r="F51" s="230"/>
      <c r="G51" s="230"/>
      <c r="H51" s="230"/>
      <c r="I51" s="231">
        <v>55902.65</v>
      </c>
      <c r="J51" s="55"/>
    </row>
  </sheetData>
  <mergeCells count="1">
    <mergeCell ref="G3:H3"/>
  </mergeCells>
  <pageMargins left="0.7" right="0.7" top="0.75" bottom="0.75" header="0.3" footer="0.3"/>
  <pageSetup scale="6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topLeftCell="E3" workbookViewId="0">
      <selection activeCell="E4" sqref="E4"/>
    </sheetView>
  </sheetViews>
  <sheetFormatPr defaultRowHeight="15"/>
  <cols>
    <col min="1" max="1" width="19.7109375" customWidth="1"/>
    <col min="2" max="2" width="41" customWidth="1"/>
    <col min="3" max="3" width="21" customWidth="1"/>
    <col min="4" max="4" width="18.7109375" customWidth="1"/>
    <col min="5" max="5" width="18" customWidth="1"/>
    <col min="6" max="6" width="23.140625" customWidth="1"/>
    <col min="7" max="7" width="17.7109375" customWidth="1"/>
    <col min="8" max="8" width="16.85546875" customWidth="1"/>
    <col min="9" max="9" width="15.7109375" customWidth="1"/>
    <col min="10" max="10" width="25.140625" customWidth="1"/>
  </cols>
  <sheetData>
    <row r="1" spans="1:10" s="88" customFormat="1" ht="27" customHeight="1">
      <c r="A1" s="88" t="s">
        <v>160</v>
      </c>
    </row>
    <row r="4" spans="1:10" s="87" customFormat="1" ht="45">
      <c r="A4" s="87" t="s">
        <v>161</v>
      </c>
      <c r="B4" s="87" t="s">
        <v>162</v>
      </c>
      <c r="C4" s="87" t="s">
        <v>163</v>
      </c>
      <c r="D4" s="87" t="s">
        <v>164</v>
      </c>
      <c r="E4" s="89" t="s">
        <v>165</v>
      </c>
      <c r="F4" s="89" t="s">
        <v>166</v>
      </c>
      <c r="G4" s="89" t="s">
        <v>167</v>
      </c>
      <c r="H4" s="87" t="s">
        <v>168</v>
      </c>
      <c r="I4" s="87" t="s">
        <v>169</v>
      </c>
      <c r="J4" s="87" t="s">
        <v>170</v>
      </c>
    </row>
    <row r="6" spans="1:10">
      <c r="A6" t="s">
        <v>171</v>
      </c>
      <c r="B6" t="s">
        <v>172</v>
      </c>
      <c r="C6" t="s">
        <v>173</v>
      </c>
      <c r="E6" s="63">
        <v>22000</v>
      </c>
      <c r="F6" s="63">
        <v>19800</v>
      </c>
      <c r="J6" s="63">
        <v>2200</v>
      </c>
    </row>
    <row r="9" spans="1:10">
      <c r="A9" t="s">
        <v>174</v>
      </c>
      <c r="B9" t="s">
        <v>175</v>
      </c>
      <c r="E9" s="63">
        <v>30000</v>
      </c>
      <c r="F9" s="63">
        <v>27000</v>
      </c>
      <c r="J9" s="63">
        <v>3000</v>
      </c>
    </row>
    <row r="10" spans="1:10">
      <c r="A10" t="s">
        <v>176</v>
      </c>
      <c r="B10" t="s">
        <v>177</v>
      </c>
      <c r="C10" t="s">
        <v>178</v>
      </c>
      <c r="E10" s="63">
        <v>5000</v>
      </c>
      <c r="F10" s="63">
        <v>4500</v>
      </c>
      <c r="J10" s="63">
        <v>500</v>
      </c>
    </row>
    <row r="11" spans="1:10">
      <c r="A11" t="s">
        <v>179</v>
      </c>
      <c r="B11" t="s">
        <v>180</v>
      </c>
      <c r="C11" t="s">
        <v>181</v>
      </c>
      <c r="E11" s="63">
        <v>10000</v>
      </c>
      <c r="F11" s="63">
        <v>5500</v>
      </c>
      <c r="G11" s="63">
        <v>4500</v>
      </c>
      <c r="H11" s="68">
        <v>43329</v>
      </c>
      <c r="I11">
        <v>3452</v>
      </c>
      <c r="J11" s="63">
        <v>1000</v>
      </c>
    </row>
    <row r="12" spans="1:10">
      <c r="A12" t="s">
        <v>182</v>
      </c>
      <c r="B12" t="s">
        <v>183</v>
      </c>
      <c r="C12" t="s">
        <v>181</v>
      </c>
      <c r="E12" s="63">
        <v>60000</v>
      </c>
      <c r="F12" s="63">
        <v>27000</v>
      </c>
      <c r="J12" s="63">
        <v>33000</v>
      </c>
    </row>
    <row r="13" spans="1:10">
      <c r="A13" t="s">
        <v>184</v>
      </c>
      <c r="B13" t="s">
        <v>185</v>
      </c>
      <c r="C13" t="s">
        <v>181</v>
      </c>
      <c r="E13" s="63">
        <v>30000</v>
      </c>
      <c r="F13" s="63">
        <v>16500</v>
      </c>
      <c r="G13" s="63">
        <v>6750</v>
      </c>
      <c r="H13" s="68">
        <v>43298</v>
      </c>
      <c r="I13">
        <v>3376</v>
      </c>
      <c r="J13" s="63">
        <v>9750</v>
      </c>
    </row>
    <row r="14" spans="1:10">
      <c r="A14" t="s">
        <v>184</v>
      </c>
      <c r="B14" t="s">
        <v>185</v>
      </c>
      <c r="C14" t="s">
        <v>181</v>
      </c>
      <c r="G14" s="63">
        <v>6750</v>
      </c>
      <c r="H14" s="68">
        <v>43329</v>
      </c>
      <c r="I14">
        <v>3450</v>
      </c>
      <c r="J14" s="63">
        <v>3000</v>
      </c>
    </row>
    <row r="15" spans="1:10">
      <c r="A15" t="s">
        <v>186</v>
      </c>
      <c r="B15" t="s">
        <v>187</v>
      </c>
      <c r="C15" t="s">
        <v>181</v>
      </c>
      <c r="E15" s="63">
        <v>20000</v>
      </c>
      <c r="F15" s="63">
        <v>11000</v>
      </c>
      <c r="G15" s="63">
        <v>9000</v>
      </c>
      <c r="H15" s="68">
        <v>43329</v>
      </c>
      <c r="I15">
        <v>3453</v>
      </c>
      <c r="J15" s="63">
        <v>2000</v>
      </c>
    </row>
    <row r="16" spans="1:10">
      <c r="A16" t="s">
        <v>188</v>
      </c>
      <c r="B16" t="s">
        <v>189</v>
      </c>
      <c r="C16" t="s">
        <v>181</v>
      </c>
      <c r="E16" s="63">
        <v>30000</v>
      </c>
      <c r="F16" s="63">
        <v>16500</v>
      </c>
      <c r="G16" s="63">
        <v>13000</v>
      </c>
      <c r="H16" s="68">
        <v>43329</v>
      </c>
      <c r="I16">
        <v>3455</v>
      </c>
      <c r="J16" s="63">
        <v>3500</v>
      </c>
    </row>
    <row r="17" spans="1:10">
      <c r="A17" t="s">
        <v>190</v>
      </c>
      <c r="B17" t="s">
        <v>191</v>
      </c>
      <c r="C17" t="s">
        <v>181</v>
      </c>
      <c r="E17" s="63">
        <v>20000</v>
      </c>
      <c r="F17" s="63">
        <v>11000</v>
      </c>
      <c r="G17" s="63">
        <v>9000</v>
      </c>
      <c r="H17" s="68">
        <v>43329</v>
      </c>
      <c r="I17">
        <v>3454</v>
      </c>
      <c r="J17" s="63">
        <v>2000</v>
      </c>
    </row>
    <row r="18" spans="1:10">
      <c r="A18" t="s">
        <v>192</v>
      </c>
      <c r="B18" t="s">
        <v>193</v>
      </c>
      <c r="C18" t="s">
        <v>173</v>
      </c>
      <c r="E18" s="63">
        <v>69000</v>
      </c>
      <c r="F18" s="63">
        <v>31050</v>
      </c>
      <c r="J18" s="63">
        <v>37950</v>
      </c>
    </row>
    <row r="19" spans="1:10">
      <c r="A19" t="s">
        <v>194</v>
      </c>
      <c r="B19" t="s">
        <v>195</v>
      </c>
      <c r="C19" t="s">
        <v>196</v>
      </c>
      <c r="E19" s="63">
        <v>40000</v>
      </c>
      <c r="F19" s="63">
        <v>18000</v>
      </c>
      <c r="J19" s="63">
        <v>22000</v>
      </c>
    </row>
    <row r="20" spans="1:10">
      <c r="A20" t="s">
        <v>197</v>
      </c>
      <c r="B20" t="s">
        <v>198</v>
      </c>
      <c r="C20" t="s">
        <v>199</v>
      </c>
      <c r="G20" s="63">
        <v>25000</v>
      </c>
      <c r="H20" s="68">
        <v>43344</v>
      </c>
      <c r="I20">
        <v>3446</v>
      </c>
    </row>
    <row r="23" spans="1:10">
      <c r="A23" t="s">
        <v>200</v>
      </c>
      <c r="B23" t="s">
        <v>201</v>
      </c>
      <c r="C23" t="s">
        <v>196</v>
      </c>
      <c r="E23" s="63">
        <v>14000</v>
      </c>
      <c r="F23" s="63">
        <v>6300</v>
      </c>
      <c r="J23" s="63">
        <v>7700</v>
      </c>
    </row>
    <row r="24" spans="1:10">
      <c r="A24" t="s">
        <v>202</v>
      </c>
      <c r="B24" t="s">
        <v>203</v>
      </c>
      <c r="C24" t="s">
        <v>196</v>
      </c>
      <c r="E24" s="63">
        <v>10000</v>
      </c>
      <c r="F24" s="63">
        <v>4500</v>
      </c>
      <c r="J24" s="63">
        <v>5500</v>
      </c>
    </row>
    <row r="25" spans="1:10">
      <c r="A25" t="s">
        <v>204</v>
      </c>
      <c r="B25" t="s">
        <v>205</v>
      </c>
      <c r="C25" t="s">
        <v>206</v>
      </c>
      <c r="E25" s="63">
        <v>20000</v>
      </c>
      <c r="F25" s="63">
        <v>9000</v>
      </c>
      <c r="J25" s="63">
        <v>11000</v>
      </c>
    </row>
    <row r="26" spans="1:10">
      <c r="A26" t="s">
        <v>207</v>
      </c>
      <c r="B26" t="s">
        <v>208</v>
      </c>
      <c r="C26" t="s">
        <v>206</v>
      </c>
      <c r="E26" s="63">
        <v>20000</v>
      </c>
      <c r="F26" s="63">
        <v>9000</v>
      </c>
      <c r="J26" s="63">
        <v>11000</v>
      </c>
    </row>
    <row r="27" spans="1:10">
      <c r="A27" t="s">
        <v>209</v>
      </c>
      <c r="B27" t="s">
        <v>210</v>
      </c>
      <c r="C27" t="s">
        <v>206</v>
      </c>
      <c r="E27" s="63">
        <v>9700</v>
      </c>
      <c r="F27" s="63">
        <v>9700</v>
      </c>
      <c r="G27" s="63">
        <v>4365</v>
      </c>
      <c r="H27" s="68">
        <v>43290</v>
      </c>
      <c r="I27">
        <v>3370</v>
      </c>
      <c r="J27" s="63">
        <v>5335</v>
      </c>
    </row>
    <row r="28" spans="1:10">
      <c r="A28" t="s">
        <v>211</v>
      </c>
      <c r="B28" t="s">
        <v>212</v>
      </c>
      <c r="C28" t="s">
        <v>11</v>
      </c>
      <c r="E28" s="63">
        <v>20000</v>
      </c>
      <c r="F28" s="63">
        <v>20000</v>
      </c>
      <c r="G28" s="63">
        <v>10000</v>
      </c>
      <c r="H28" s="68">
        <v>43329</v>
      </c>
      <c r="I28">
        <v>3342</v>
      </c>
      <c r="J28" s="63">
        <v>10000</v>
      </c>
    </row>
    <row r="29" spans="1:10">
      <c r="A29" t="s">
        <v>213</v>
      </c>
      <c r="B29" t="s">
        <v>214</v>
      </c>
      <c r="C29" t="s">
        <v>199</v>
      </c>
      <c r="E29" s="63">
        <v>34500</v>
      </c>
      <c r="F29" s="63">
        <v>34500</v>
      </c>
      <c r="G29" s="63">
        <v>17500</v>
      </c>
      <c r="H29" s="68">
        <v>43343</v>
      </c>
      <c r="I29">
        <v>3474</v>
      </c>
      <c r="J29" s="63">
        <v>17000</v>
      </c>
    </row>
    <row r="30" spans="1:10">
      <c r="A30" t="s">
        <v>215</v>
      </c>
      <c r="B30" t="s">
        <v>216</v>
      </c>
      <c r="C30" t="s">
        <v>11</v>
      </c>
      <c r="E30" s="63">
        <v>50000</v>
      </c>
      <c r="F30" s="63">
        <v>27500</v>
      </c>
      <c r="J30" s="63">
        <v>27500</v>
      </c>
    </row>
    <row r="31" spans="1:10">
      <c r="A31" t="s">
        <v>217</v>
      </c>
      <c r="B31" t="s">
        <v>218</v>
      </c>
      <c r="C31" t="s">
        <v>199</v>
      </c>
      <c r="G31" s="63">
        <v>4500</v>
      </c>
      <c r="H31" s="68">
        <v>43344</v>
      </c>
      <c r="I31">
        <v>3447</v>
      </c>
    </row>
    <row r="32" spans="1:10">
      <c r="A32" t="s">
        <v>219</v>
      </c>
      <c r="B32" t="s">
        <v>220</v>
      </c>
      <c r="C32" t="s">
        <v>199</v>
      </c>
      <c r="G32" s="63">
        <v>4500</v>
      </c>
      <c r="H32" s="68">
        <v>43344</v>
      </c>
      <c r="I32">
        <v>3478</v>
      </c>
    </row>
    <row r="33" spans="1:9">
      <c r="A33" t="s">
        <v>221</v>
      </c>
      <c r="B33" t="s">
        <v>201</v>
      </c>
      <c r="C33" t="s">
        <v>206</v>
      </c>
      <c r="G33" s="63">
        <v>9000</v>
      </c>
      <c r="H33" s="68">
        <v>43344</v>
      </c>
      <c r="I33">
        <v>3479</v>
      </c>
    </row>
    <row r="34" spans="1:9">
      <c r="A34" t="s">
        <v>222</v>
      </c>
      <c r="B34" t="s">
        <v>223</v>
      </c>
      <c r="C34" t="s">
        <v>206</v>
      </c>
      <c r="G34" s="63">
        <v>10000</v>
      </c>
      <c r="H34" s="68">
        <v>43329</v>
      </c>
      <c r="I34">
        <v>3463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7"/>
  <sheetViews>
    <sheetView workbookViewId="0">
      <selection activeCell="I7" sqref="I7"/>
    </sheetView>
  </sheetViews>
  <sheetFormatPr defaultRowHeight="15"/>
  <cols>
    <col min="1" max="1" width="9.85546875" bestFit="1" customWidth="1"/>
    <col min="6" max="6" width="9.7109375" bestFit="1" customWidth="1"/>
  </cols>
  <sheetData>
    <row r="2" spans="1:11">
      <c r="F2" t="s">
        <v>224</v>
      </c>
    </row>
    <row r="3" spans="1:11">
      <c r="F3" t="s">
        <v>225</v>
      </c>
    </row>
    <row r="4" spans="1:11">
      <c r="F4" t="s">
        <v>226</v>
      </c>
    </row>
    <row r="6" spans="1:11">
      <c r="A6" t="s">
        <v>227</v>
      </c>
      <c r="C6" t="s">
        <v>228</v>
      </c>
      <c r="I6" t="s">
        <v>229</v>
      </c>
      <c r="K6" t="s">
        <v>81</v>
      </c>
    </row>
    <row r="7" spans="1:11">
      <c r="A7" s="68">
        <v>43187</v>
      </c>
      <c r="C7" t="s">
        <v>230</v>
      </c>
      <c r="F7" s="63">
        <v>2500</v>
      </c>
      <c r="I7" s="6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7"/>
  <sheetViews>
    <sheetView topLeftCell="A53" workbookViewId="0">
      <selection activeCell="P32" sqref="P32"/>
    </sheetView>
  </sheetViews>
  <sheetFormatPr defaultRowHeight="15"/>
  <cols>
    <col min="1" max="1" width="17.140625" customWidth="1"/>
    <col min="7" max="7" width="11.7109375" customWidth="1"/>
    <col min="8" max="8" width="13.85546875" customWidth="1"/>
    <col min="9" max="9" width="12.28515625" customWidth="1"/>
    <col min="10" max="10" width="11.5703125" customWidth="1"/>
    <col min="11" max="11" width="14.5703125" customWidth="1"/>
    <col min="12" max="12" width="13.42578125" customWidth="1"/>
    <col min="13" max="13" width="13.5703125" customWidth="1"/>
    <col min="16" max="16" width="17.85546875" customWidth="1"/>
    <col min="17" max="17" width="13.140625" customWidth="1"/>
  </cols>
  <sheetData>
    <row r="1" spans="1:19" ht="18.75">
      <c r="A1" s="2"/>
      <c r="B1" s="2"/>
      <c r="C1" s="2"/>
      <c r="D1" s="2"/>
      <c r="E1" s="2"/>
      <c r="F1" s="2"/>
      <c r="G1" s="2"/>
      <c r="H1" s="2"/>
      <c r="I1" s="35"/>
      <c r="J1" s="8"/>
      <c r="K1" s="8"/>
      <c r="L1" s="8"/>
      <c r="M1" s="41"/>
      <c r="N1" s="8"/>
      <c r="O1" s="8"/>
      <c r="P1" s="8"/>
      <c r="Q1" s="8"/>
      <c r="R1" s="2"/>
      <c r="S1" s="2"/>
    </row>
    <row r="2" spans="1:19" ht="18.75">
      <c r="A2" s="1" t="s">
        <v>0</v>
      </c>
      <c r="B2" s="1"/>
      <c r="C2" s="2"/>
      <c r="D2" s="2"/>
      <c r="E2" s="2"/>
      <c r="F2" s="2"/>
      <c r="G2" s="3"/>
      <c r="H2" s="3"/>
      <c r="I2" s="36" t="s">
        <v>231</v>
      </c>
      <c r="J2" s="3"/>
      <c r="K2" s="3"/>
      <c r="L2" s="3" t="s">
        <v>2</v>
      </c>
      <c r="M2" s="42"/>
      <c r="N2" s="3"/>
      <c r="O2" s="3"/>
      <c r="P2" s="3" t="s">
        <v>3</v>
      </c>
      <c r="Q2" s="3" t="s">
        <v>4</v>
      </c>
      <c r="R2" s="2"/>
      <c r="S2" s="2"/>
    </row>
    <row r="3" spans="1:19" ht="18.75">
      <c r="A3" s="4" t="s">
        <v>5</v>
      </c>
      <c r="B3" s="1"/>
      <c r="C3" s="2"/>
      <c r="D3" s="2"/>
      <c r="E3" s="5" t="s">
        <v>6</v>
      </c>
      <c r="F3" s="6"/>
      <c r="G3" s="7" t="s">
        <v>7</v>
      </c>
      <c r="H3" s="7" t="s">
        <v>232</v>
      </c>
      <c r="I3" s="37" t="s">
        <v>233</v>
      </c>
      <c r="J3" s="7" t="s">
        <v>9</v>
      </c>
      <c r="K3" s="7" t="s">
        <v>234</v>
      </c>
      <c r="L3" s="7" t="s">
        <v>235</v>
      </c>
      <c r="M3" s="43" t="s">
        <v>12</v>
      </c>
      <c r="N3" s="7" t="s">
        <v>2</v>
      </c>
      <c r="O3" s="7"/>
      <c r="P3" s="7" t="s">
        <v>13</v>
      </c>
      <c r="Q3" s="7" t="s">
        <v>14</v>
      </c>
      <c r="R3" s="2"/>
      <c r="S3" s="2"/>
    </row>
    <row r="4" spans="1:19" ht="18.75">
      <c r="A4" s="2"/>
      <c r="B4" s="2"/>
      <c r="C4" s="2"/>
      <c r="D4" s="2"/>
      <c r="E4" s="2"/>
      <c r="F4" s="8"/>
      <c r="G4" s="8">
        <v>66000</v>
      </c>
      <c r="H4" s="8">
        <v>55000</v>
      </c>
      <c r="I4" s="35">
        <v>25000</v>
      </c>
      <c r="J4" s="8">
        <v>5000</v>
      </c>
      <c r="K4" s="8">
        <v>90000</v>
      </c>
      <c r="L4" s="8">
        <v>90000</v>
      </c>
      <c r="M4" s="41">
        <v>400000</v>
      </c>
      <c r="N4" s="8"/>
      <c r="O4" s="8"/>
      <c r="P4" s="8"/>
      <c r="Q4" s="8">
        <f>SUM(G4:N4)</f>
        <v>731000</v>
      </c>
      <c r="R4" s="2"/>
      <c r="S4" s="2"/>
    </row>
    <row r="5" spans="1:19" ht="18.75">
      <c r="A5" s="2"/>
      <c r="B5" s="2"/>
      <c r="C5" s="2"/>
      <c r="D5" s="2"/>
      <c r="E5" s="2"/>
      <c r="F5" s="2"/>
      <c r="G5" s="10"/>
      <c r="H5" s="10"/>
      <c r="I5" s="38"/>
      <c r="J5" s="10"/>
      <c r="K5" s="10"/>
      <c r="L5" s="10"/>
      <c r="M5" s="44"/>
      <c r="N5" s="10"/>
      <c r="O5" s="11"/>
      <c r="P5" s="8"/>
      <c r="Q5" s="8"/>
      <c r="R5" s="2"/>
      <c r="S5" s="2"/>
    </row>
    <row r="6" spans="1:19" ht="18.75">
      <c r="A6" s="12">
        <v>42914</v>
      </c>
      <c r="B6" s="12"/>
      <c r="C6" s="13"/>
      <c r="D6" s="13"/>
      <c r="E6" s="13" t="s">
        <v>236</v>
      </c>
      <c r="F6" s="13"/>
      <c r="G6" s="10"/>
      <c r="H6" s="10"/>
      <c r="I6" s="38"/>
      <c r="J6" s="10"/>
      <c r="K6" s="10"/>
      <c r="L6" s="10"/>
      <c r="M6" s="44">
        <v>37500</v>
      </c>
      <c r="N6" s="10"/>
      <c r="O6" s="11"/>
      <c r="P6" s="8">
        <f>SUM(G6:O6)</f>
        <v>37500</v>
      </c>
      <c r="Q6" s="8">
        <f>$Q$4-P6</f>
        <v>693500</v>
      </c>
      <c r="R6" s="2"/>
      <c r="S6" s="2"/>
    </row>
    <row r="7" spans="1:19" ht="18.75">
      <c r="A7" s="12">
        <v>42914</v>
      </c>
      <c r="B7" s="12"/>
      <c r="C7" s="13"/>
      <c r="D7" s="13"/>
      <c r="E7" s="13" t="s">
        <v>237</v>
      </c>
      <c r="F7" s="13"/>
      <c r="G7" s="10"/>
      <c r="H7" s="10"/>
      <c r="I7" s="38"/>
      <c r="J7" s="14"/>
      <c r="K7" s="14">
        <v>50000</v>
      </c>
      <c r="L7" s="10"/>
      <c r="M7" s="44"/>
      <c r="N7" s="10"/>
      <c r="O7" s="11"/>
      <c r="P7" s="8">
        <f>P6+SUM(G7:O7)</f>
        <v>87500</v>
      </c>
      <c r="Q7" s="8">
        <f t="shared" ref="Q7:Q32" si="0">$Q$4-P7</f>
        <v>643500</v>
      </c>
      <c r="R7" s="2"/>
      <c r="S7" s="2"/>
    </row>
    <row r="8" spans="1:19" ht="18.75">
      <c r="A8" s="12">
        <v>42914</v>
      </c>
      <c r="B8" s="12"/>
      <c r="C8" s="13"/>
      <c r="D8" s="13"/>
      <c r="E8" s="13" t="s">
        <v>238</v>
      </c>
      <c r="F8" s="13"/>
      <c r="G8" s="10"/>
      <c r="H8" s="10"/>
      <c r="I8" s="39"/>
      <c r="J8" s="14"/>
      <c r="K8" s="14">
        <v>38400</v>
      </c>
      <c r="L8" s="10"/>
      <c r="M8" s="44"/>
      <c r="N8" s="10"/>
      <c r="O8" s="11"/>
      <c r="P8" s="8">
        <f t="shared" ref="P8:P46" si="1">P7+SUM(G8:O8)</f>
        <v>125900</v>
      </c>
      <c r="Q8" s="8">
        <f t="shared" si="0"/>
        <v>605100</v>
      </c>
      <c r="R8" s="2"/>
      <c r="S8" s="2"/>
    </row>
    <row r="9" spans="1:19" ht="18.75">
      <c r="A9" s="12">
        <v>42914</v>
      </c>
      <c r="B9" s="12"/>
      <c r="C9" s="13"/>
      <c r="D9" s="13"/>
      <c r="E9" s="13" t="s">
        <v>24</v>
      </c>
      <c r="F9" s="13"/>
      <c r="G9" s="14"/>
      <c r="H9" s="14"/>
      <c r="I9" s="39">
        <v>1200</v>
      </c>
      <c r="J9" s="14"/>
      <c r="K9" s="14"/>
      <c r="L9" s="10"/>
      <c r="M9" s="44"/>
      <c r="N9" s="10"/>
      <c r="O9" s="11"/>
      <c r="P9" s="8">
        <f t="shared" si="1"/>
        <v>127100</v>
      </c>
      <c r="Q9" s="8">
        <f t="shared" si="0"/>
        <v>603900</v>
      </c>
      <c r="R9" s="2"/>
      <c r="S9" s="2"/>
    </row>
    <row r="10" spans="1:19" ht="18.75">
      <c r="A10" s="12">
        <v>42914</v>
      </c>
      <c r="B10" s="12"/>
      <c r="C10" s="13"/>
      <c r="D10" s="13"/>
      <c r="E10" s="13" t="s">
        <v>239</v>
      </c>
      <c r="F10" s="8"/>
      <c r="G10" s="10"/>
      <c r="H10" s="10"/>
      <c r="I10" s="38"/>
      <c r="J10" s="10"/>
      <c r="K10" s="10"/>
      <c r="L10" s="10"/>
      <c r="M10" s="44">
        <v>5000</v>
      </c>
      <c r="N10" s="10"/>
      <c r="O10" s="11"/>
      <c r="P10" s="8">
        <f t="shared" si="1"/>
        <v>132100</v>
      </c>
      <c r="Q10" s="8">
        <f t="shared" si="0"/>
        <v>598900</v>
      </c>
      <c r="R10" s="2"/>
      <c r="S10" s="2"/>
    </row>
    <row r="11" spans="1:19" ht="18.75">
      <c r="A11" s="12">
        <v>42914</v>
      </c>
      <c r="B11" s="12"/>
      <c r="C11" s="13"/>
      <c r="D11" s="13"/>
      <c r="E11" s="15" t="s">
        <v>240</v>
      </c>
      <c r="F11" s="8"/>
      <c r="G11" s="10"/>
      <c r="H11" s="10"/>
      <c r="I11" s="38"/>
      <c r="J11" s="10"/>
      <c r="K11" s="10"/>
      <c r="L11" s="10"/>
      <c r="M11" s="44">
        <f>'RFP 2017.1'!E11</f>
        <v>193383</v>
      </c>
      <c r="N11" s="10"/>
      <c r="O11" s="11"/>
      <c r="P11" s="8">
        <f t="shared" si="1"/>
        <v>325483</v>
      </c>
      <c r="Q11" s="8">
        <f t="shared" si="0"/>
        <v>405517</v>
      </c>
      <c r="R11" s="2"/>
      <c r="S11" s="2"/>
    </row>
    <row r="12" spans="1:19" ht="18.75">
      <c r="A12" s="12">
        <v>42942</v>
      </c>
      <c r="B12" s="12"/>
      <c r="C12" s="13"/>
      <c r="D12" s="13"/>
      <c r="E12" s="13" t="s">
        <v>241</v>
      </c>
      <c r="F12" s="13"/>
      <c r="G12" s="10"/>
      <c r="H12" s="10"/>
      <c r="I12" s="38">
        <v>2750</v>
      </c>
      <c r="J12" s="10"/>
      <c r="K12" s="10"/>
      <c r="L12" s="10"/>
      <c r="M12" s="45"/>
      <c r="N12" s="10"/>
      <c r="O12" s="11"/>
      <c r="P12" s="8">
        <f t="shared" si="1"/>
        <v>328233</v>
      </c>
      <c r="Q12" s="8">
        <f t="shared" si="0"/>
        <v>402767</v>
      </c>
      <c r="R12" s="2"/>
      <c r="S12" s="2"/>
    </row>
    <row r="13" spans="1:19" ht="18.75">
      <c r="A13" s="12">
        <v>42942</v>
      </c>
      <c r="B13" s="12"/>
      <c r="C13" s="13"/>
      <c r="D13" s="13"/>
      <c r="E13" s="13" t="s">
        <v>26</v>
      </c>
      <c r="F13" s="13"/>
      <c r="G13" s="10"/>
      <c r="H13" s="10"/>
      <c r="I13" s="38">
        <v>5000</v>
      </c>
      <c r="J13" s="10"/>
      <c r="K13" s="10"/>
      <c r="L13" s="10"/>
      <c r="M13" s="45"/>
      <c r="N13" s="10"/>
      <c r="O13" s="11"/>
      <c r="P13" s="8">
        <f t="shared" si="1"/>
        <v>333233</v>
      </c>
      <c r="Q13" s="8">
        <f t="shared" si="0"/>
        <v>397767</v>
      </c>
      <c r="R13" s="2"/>
      <c r="S13" s="2"/>
    </row>
    <row r="14" spans="1:19" ht="18.75">
      <c r="A14" s="12">
        <v>43005</v>
      </c>
      <c r="B14" s="12"/>
      <c r="C14" s="13"/>
      <c r="D14" s="13"/>
      <c r="E14" s="13" t="s">
        <v>242</v>
      </c>
      <c r="F14" s="13"/>
      <c r="G14" s="10"/>
      <c r="H14" s="10"/>
      <c r="I14" s="38">
        <v>3500</v>
      </c>
      <c r="J14" s="10"/>
      <c r="K14" s="10"/>
      <c r="L14" s="10"/>
      <c r="M14" s="45"/>
      <c r="N14" s="10"/>
      <c r="O14" s="11"/>
      <c r="P14" s="8">
        <f t="shared" si="1"/>
        <v>336733</v>
      </c>
      <c r="Q14" s="8">
        <f t="shared" si="0"/>
        <v>394267</v>
      </c>
      <c r="R14" s="2"/>
      <c r="S14" s="2"/>
    </row>
    <row r="15" spans="1:19" ht="18.75">
      <c r="A15" s="12">
        <v>43005</v>
      </c>
      <c r="B15" s="12"/>
      <c r="C15" s="13"/>
      <c r="D15" s="13"/>
      <c r="E15" s="13" t="s">
        <v>243</v>
      </c>
      <c r="F15" s="13"/>
      <c r="G15" s="10"/>
      <c r="H15" s="10"/>
      <c r="I15" s="38"/>
      <c r="J15" s="10"/>
      <c r="K15" s="10"/>
      <c r="L15" s="10">
        <v>5000</v>
      </c>
      <c r="M15" s="45"/>
      <c r="N15" s="10"/>
      <c r="O15" s="11"/>
      <c r="P15" s="8">
        <f t="shared" si="1"/>
        <v>341733</v>
      </c>
      <c r="Q15" s="8">
        <f t="shared" si="0"/>
        <v>389267</v>
      </c>
      <c r="R15" s="2"/>
      <c r="S15" s="2"/>
    </row>
    <row r="16" spans="1:19" ht="18.75">
      <c r="A16" s="12">
        <v>43005</v>
      </c>
      <c r="B16" s="12"/>
      <c r="C16" s="13"/>
      <c r="D16" s="13"/>
      <c r="E16" s="13" t="s">
        <v>244</v>
      </c>
      <c r="F16" s="13"/>
      <c r="G16" s="10"/>
      <c r="H16" s="10"/>
      <c r="I16" s="38"/>
      <c r="J16" s="10"/>
      <c r="K16" s="10"/>
      <c r="L16" s="10">
        <v>35000</v>
      </c>
      <c r="M16" s="45"/>
      <c r="N16" s="10"/>
      <c r="O16" s="11"/>
      <c r="P16" s="8">
        <f t="shared" si="1"/>
        <v>376733</v>
      </c>
      <c r="Q16" s="8">
        <f t="shared" si="0"/>
        <v>354267</v>
      </c>
      <c r="R16" s="2"/>
      <c r="S16" s="2"/>
    </row>
    <row r="17" spans="1:19" ht="18.75">
      <c r="A17" s="12">
        <v>43005</v>
      </c>
      <c r="B17" s="12"/>
      <c r="C17" s="13"/>
      <c r="D17" s="13"/>
      <c r="E17" s="13" t="s">
        <v>245</v>
      </c>
      <c r="F17" s="13"/>
      <c r="G17" s="10"/>
      <c r="H17" s="10"/>
      <c r="I17" s="38"/>
      <c r="J17" s="10"/>
      <c r="K17" s="10"/>
      <c r="L17" s="10">
        <v>30000</v>
      </c>
      <c r="M17" s="45"/>
      <c r="N17" s="10"/>
      <c r="O17" s="11"/>
      <c r="P17" s="8">
        <f t="shared" si="1"/>
        <v>406733</v>
      </c>
      <c r="Q17" s="8">
        <f t="shared" si="0"/>
        <v>324267</v>
      </c>
      <c r="R17" s="2"/>
      <c r="S17" s="2"/>
    </row>
    <row r="18" spans="1:19" ht="18.75">
      <c r="A18" s="12">
        <v>43005</v>
      </c>
      <c r="B18" s="12"/>
      <c r="C18" s="13"/>
      <c r="D18" s="13"/>
      <c r="E18" s="13" t="s">
        <v>246</v>
      </c>
      <c r="F18" s="13"/>
      <c r="G18" s="10"/>
      <c r="H18" s="10"/>
      <c r="I18" s="38">
        <v>1000</v>
      </c>
      <c r="J18" s="10"/>
      <c r="K18" s="10"/>
      <c r="L18" s="10"/>
      <c r="M18" s="45"/>
      <c r="N18" s="10"/>
      <c r="O18" s="11"/>
      <c r="P18" s="8">
        <f t="shared" si="1"/>
        <v>407733</v>
      </c>
      <c r="Q18" s="8">
        <f t="shared" si="0"/>
        <v>323267</v>
      </c>
      <c r="R18" s="2"/>
      <c r="S18" s="2"/>
    </row>
    <row r="19" spans="1:19" ht="18.75">
      <c r="A19" s="12" t="s">
        <v>247</v>
      </c>
      <c r="B19" s="12"/>
      <c r="C19" s="13"/>
      <c r="D19" s="13"/>
      <c r="E19" s="13" t="s">
        <v>15</v>
      </c>
      <c r="F19" s="13"/>
      <c r="G19" s="10"/>
      <c r="H19" s="10">
        <v>41250</v>
      </c>
      <c r="I19" s="38"/>
      <c r="J19" s="10"/>
      <c r="K19" s="10"/>
      <c r="L19" s="10"/>
      <c r="M19" s="45"/>
      <c r="N19" s="10"/>
      <c r="O19" s="11"/>
      <c r="P19" s="8">
        <f t="shared" si="1"/>
        <v>448983</v>
      </c>
      <c r="Q19" s="8">
        <f t="shared" si="0"/>
        <v>282017</v>
      </c>
      <c r="R19" s="2"/>
      <c r="S19" s="2"/>
    </row>
    <row r="20" spans="1:19" ht="18.75">
      <c r="A20" s="12"/>
      <c r="B20" s="12"/>
      <c r="C20" s="13"/>
      <c r="D20" s="13"/>
      <c r="E20" s="13" t="s">
        <v>248</v>
      </c>
      <c r="F20" s="13"/>
      <c r="G20" s="10">
        <v>66000</v>
      </c>
      <c r="H20" s="10"/>
      <c r="I20" s="38"/>
      <c r="J20" s="10"/>
      <c r="K20" s="10"/>
      <c r="L20" s="10"/>
      <c r="M20" s="45"/>
      <c r="N20" s="10"/>
      <c r="O20" s="11"/>
      <c r="P20" s="8">
        <f t="shared" si="1"/>
        <v>514983</v>
      </c>
      <c r="Q20" s="8">
        <f t="shared" si="0"/>
        <v>216017</v>
      </c>
      <c r="R20" s="2"/>
      <c r="S20" s="2"/>
    </row>
    <row r="21" spans="1:19" ht="18.75">
      <c r="A21" s="12">
        <v>43006</v>
      </c>
      <c r="B21" s="12"/>
      <c r="C21" s="13"/>
      <c r="D21" s="13"/>
      <c r="E21" s="73" t="s">
        <v>249</v>
      </c>
      <c r="F21" s="13"/>
      <c r="G21" s="2"/>
      <c r="H21" s="10"/>
      <c r="I21" s="38"/>
      <c r="J21" s="10"/>
      <c r="K21" s="10"/>
      <c r="L21" s="10"/>
      <c r="M21" s="61">
        <f>'RFP 2017.2'!I8</f>
        <v>64000</v>
      </c>
      <c r="N21" s="10"/>
      <c r="O21" s="11"/>
      <c r="P21" s="8">
        <f t="shared" si="1"/>
        <v>578983</v>
      </c>
      <c r="Q21" s="8">
        <f t="shared" si="0"/>
        <v>152017</v>
      </c>
      <c r="R21" s="2"/>
      <c r="S21" s="2"/>
    </row>
    <row r="22" spans="1:19" ht="18.75">
      <c r="A22" s="12">
        <v>43082</v>
      </c>
      <c r="B22" s="12"/>
      <c r="C22" s="13"/>
      <c r="D22" s="13"/>
      <c r="E22" s="2" t="s">
        <v>250</v>
      </c>
      <c r="F22" s="13"/>
      <c r="G22" s="10"/>
      <c r="H22" s="10"/>
      <c r="I22" s="38"/>
      <c r="J22" s="10">
        <v>2691</v>
      </c>
      <c r="K22" s="10"/>
      <c r="L22" s="10"/>
      <c r="M22" s="41"/>
      <c r="N22" s="10"/>
      <c r="O22" s="11"/>
      <c r="P22" s="8">
        <f t="shared" si="1"/>
        <v>581674</v>
      </c>
      <c r="Q22" s="8">
        <f t="shared" si="0"/>
        <v>149326</v>
      </c>
      <c r="R22" s="2"/>
      <c r="S22" s="2"/>
    </row>
    <row r="23" spans="1:19" ht="18.75">
      <c r="A23" s="12">
        <v>43124</v>
      </c>
      <c r="B23" s="12"/>
      <c r="C23" s="13"/>
      <c r="D23" s="13"/>
      <c r="E23" s="13" t="s">
        <v>251</v>
      </c>
      <c r="F23" s="13"/>
      <c r="G23" s="10"/>
      <c r="H23" s="10"/>
      <c r="I23" s="38"/>
      <c r="J23" s="10"/>
      <c r="K23" s="10"/>
      <c r="L23" s="10">
        <v>4000</v>
      </c>
      <c r="M23" s="45"/>
      <c r="N23" s="10"/>
      <c r="O23" s="11"/>
      <c r="P23" s="8">
        <f t="shared" si="1"/>
        <v>585674</v>
      </c>
      <c r="Q23" s="8">
        <f t="shared" si="0"/>
        <v>145326</v>
      </c>
      <c r="R23" s="2"/>
      <c r="S23" s="2"/>
    </row>
    <row r="24" spans="1:19" ht="18.75">
      <c r="A24" s="12">
        <v>43124</v>
      </c>
      <c r="B24" s="12"/>
      <c r="C24" s="13"/>
      <c r="D24" s="13"/>
      <c r="E24" s="13" t="s">
        <v>252</v>
      </c>
      <c r="F24" s="13"/>
      <c r="G24" s="10"/>
      <c r="H24" s="10"/>
      <c r="I24" s="38">
        <v>2000</v>
      </c>
      <c r="J24" s="10"/>
      <c r="K24" s="10"/>
      <c r="L24" s="10"/>
      <c r="M24" s="45"/>
      <c r="N24" s="10"/>
      <c r="O24" s="11"/>
      <c r="P24" s="8">
        <f t="shared" si="1"/>
        <v>587674</v>
      </c>
      <c r="Q24" s="8">
        <f t="shared" si="0"/>
        <v>143326</v>
      </c>
      <c r="R24" s="2"/>
      <c r="S24" s="2"/>
    </row>
    <row r="25" spans="1:19" ht="18.75">
      <c r="A25" s="12">
        <v>43124</v>
      </c>
      <c r="B25" s="12"/>
      <c r="C25" s="13"/>
      <c r="D25" s="13"/>
      <c r="E25" s="13" t="s">
        <v>50</v>
      </c>
      <c r="F25" s="13"/>
      <c r="G25" s="10"/>
      <c r="H25" s="10"/>
      <c r="I25" s="38"/>
      <c r="J25" s="10"/>
      <c r="K25" s="10"/>
      <c r="L25" s="10">
        <v>15000</v>
      </c>
      <c r="M25" s="45"/>
      <c r="N25" s="10"/>
      <c r="O25" s="11"/>
      <c r="P25" s="8">
        <f t="shared" si="1"/>
        <v>602674</v>
      </c>
      <c r="Q25" s="8">
        <f t="shared" si="0"/>
        <v>128326</v>
      </c>
      <c r="R25" s="2"/>
      <c r="S25" s="2"/>
    </row>
    <row r="26" spans="1:19" ht="18.75">
      <c r="A26" s="12" t="s">
        <v>253</v>
      </c>
      <c r="B26" s="12"/>
      <c r="C26" s="13"/>
      <c r="D26" s="13"/>
      <c r="E26" s="13" t="s">
        <v>254</v>
      </c>
      <c r="F26" s="13"/>
      <c r="G26" s="10"/>
      <c r="H26" s="10"/>
      <c r="I26" s="38">
        <v>1100</v>
      </c>
      <c r="J26" s="10"/>
      <c r="K26" s="10"/>
      <c r="L26" s="10"/>
      <c r="M26" s="45"/>
      <c r="N26" s="10"/>
      <c r="O26" s="11"/>
      <c r="P26" s="8">
        <f t="shared" si="1"/>
        <v>603774</v>
      </c>
      <c r="Q26" s="8">
        <f t="shared" si="0"/>
        <v>127226</v>
      </c>
      <c r="R26" s="2"/>
      <c r="S26" s="2"/>
    </row>
    <row r="27" spans="1:19" ht="180.75">
      <c r="A27" s="60" t="s">
        <v>253</v>
      </c>
      <c r="B27" s="16"/>
      <c r="C27" s="13"/>
      <c r="D27" s="13"/>
      <c r="E27" s="57" t="s">
        <v>255</v>
      </c>
      <c r="F27" s="13"/>
      <c r="G27" s="10"/>
      <c r="H27" s="10"/>
      <c r="I27" s="51">
        <v>1250</v>
      </c>
      <c r="J27" s="10"/>
      <c r="K27" s="10"/>
      <c r="L27" s="10"/>
      <c r="M27" s="45"/>
      <c r="N27" s="10"/>
      <c r="O27" s="11"/>
      <c r="P27" s="8">
        <f t="shared" si="1"/>
        <v>605024</v>
      </c>
      <c r="Q27" s="8">
        <f t="shared" si="0"/>
        <v>125976</v>
      </c>
      <c r="R27" s="2"/>
      <c r="S27" s="2"/>
    </row>
    <row r="28" spans="1:19" ht="18.75">
      <c r="A28" s="60" t="s">
        <v>253</v>
      </c>
      <c r="B28" s="12"/>
      <c r="C28" s="13"/>
      <c r="D28" s="13"/>
      <c r="E28" s="13" t="s">
        <v>256</v>
      </c>
      <c r="F28" s="13"/>
      <c r="G28" s="10"/>
      <c r="H28" s="10"/>
      <c r="I28" s="38">
        <v>500</v>
      </c>
      <c r="J28" s="10"/>
      <c r="K28" s="10"/>
      <c r="L28" s="10"/>
      <c r="M28" s="45"/>
      <c r="N28" s="10"/>
      <c r="O28" s="11"/>
      <c r="P28" s="8">
        <f t="shared" si="1"/>
        <v>605524</v>
      </c>
      <c r="Q28" s="8">
        <f t="shared" si="0"/>
        <v>125476</v>
      </c>
      <c r="R28" s="2"/>
      <c r="S28" s="2"/>
    </row>
    <row r="29" spans="1:19" ht="18.75">
      <c r="A29" s="60" t="s">
        <v>257</v>
      </c>
      <c r="B29" s="12"/>
      <c r="C29" s="13"/>
      <c r="D29" s="13"/>
      <c r="E29" s="70" t="s">
        <v>258</v>
      </c>
      <c r="F29" s="70"/>
      <c r="G29" s="71"/>
      <c r="H29" s="71"/>
      <c r="I29" s="51">
        <v>1000</v>
      </c>
      <c r="J29" s="67"/>
      <c r="K29" s="10"/>
      <c r="L29" s="10"/>
      <c r="M29" s="45"/>
      <c r="N29" s="10"/>
      <c r="O29" s="11"/>
      <c r="P29" s="8">
        <f t="shared" si="1"/>
        <v>606524</v>
      </c>
      <c r="Q29" s="8">
        <f t="shared" si="0"/>
        <v>124476</v>
      </c>
      <c r="R29" s="2"/>
      <c r="S29" s="2"/>
    </row>
    <row r="30" spans="1:19" ht="18.75">
      <c r="A30" s="12"/>
      <c r="B30" s="12"/>
      <c r="C30" s="13"/>
      <c r="D30" s="13"/>
      <c r="E30" s="13"/>
      <c r="F30" s="13"/>
      <c r="G30" s="10"/>
      <c r="H30" s="10"/>
      <c r="I30" s="38"/>
      <c r="J30" s="10"/>
      <c r="K30" s="10"/>
      <c r="L30" s="10"/>
      <c r="M30" s="45"/>
      <c r="N30" s="10"/>
      <c r="O30" s="11"/>
      <c r="P30" s="8">
        <f t="shared" si="1"/>
        <v>606524</v>
      </c>
      <c r="Q30" s="8">
        <f t="shared" si="0"/>
        <v>124476</v>
      </c>
      <c r="R30" s="2"/>
      <c r="S30" s="2"/>
    </row>
    <row r="31" spans="1:19" ht="18.75">
      <c r="A31" s="17"/>
      <c r="B31" s="17"/>
      <c r="C31" s="13"/>
      <c r="D31" s="13"/>
      <c r="E31" s="13"/>
      <c r="F31" s="13"/>
      <c r="G31" s="10"/>
      <c r="H31" s="10"/>
      <c r="I31" s="38"/>
      <c r="J31" s="10"/>
      <c r="K31" s="10"/>
      <c r="L31" s="10"/>
      <c r="M31" s="45"/>
      <c r="N31" s="10"/>
      <c r="O31" s="11"/>
      <c r="P31" s="8"/>
      <c r="Q31" s="8"/>
      <c r="R31" s="2"/>
      <c r="S31" s="2"/>
    </row>
    <row r="32" spans="1:19" ht="18.75">
      <c r="A32" s="17"/>
      <c r="B32" s="17"/>
      <c r="C32" s="13"/>
      <c r="D32" s="13"/>
      <c r="E32" s="13"/>
      <c r="F32" s="13"/>
      <c r="G32" s="10"/>
      <c r="H32" s="10"/>
      <c r="I32" s="38"/>
      <c r="J32" s="10"/>
      <c r="K32" s="10"/>
      <c r="L32" s="10"/>
      <c r="M32" s="45"/>
      <c r="N32" s="10"/>
      <c r="O32" s="11"/>
      <c r="P32" s="8">
        <f t="shared" si="1"/>
        <v>0</v>
      </c>
      <c r="Q32" s="8">
        <f t="shared" si="0"/>
        <v>731000</v>
      </c>
      <c r="R32" s="2"/>
      <c r="S32" s="2"/>
    </row>
    <row r="33" spans="1:19" ht="18.75">
      <c r="A33" s="17"/>
      <c r="B33" s="17"/>
      <c r="C33" s="13"/>
      <c r="D33" s="13"/>
      <c r="E33" s="72" t="s">
        <v>259</v>
      </c>
      <c r="F33" s="72"/>
      <c r="G33" s="10"/>
      <c r="H33" s="10"/>
      <c r="I33" s="51"/>
      <c r="J33" s="10"/>
      <c r="K33" s="10"/>
      <c r="L33" s="10"/>
      <c r="M33" s="45"/>
      <c r="N33" s="10"/>
      <c r="O33" s="11"/>
      <c r="P33" s="8" t="s">
        <v>260</v>
      </c>
      <c r="Q33" s="8"/>
      <c r="R33" s="2"/>
      <c r="S33" s="2"/>
    </row>
    <row r="34" spans="1:19" ht="18.75">
      <c r="A34" s="17"/>
      <c r="B34" s="17"/>
      <c r="C34" s="13"/>
      <c r="D34" s="13"/>
      <c r="E34" s="72" t="s">
        <v>261</v>
      </c>
      <c r="F34" s="72"/>
      <c r="G34" s="10"/>
      <c r="H34" s="10"/>
      <c r="I34" s="38"/>
      <c r="J34" s="10"/>
      <c r="K34" s="10"/>
      <c r="L34" s="10"/>
      <c r="M34" s="45"/>
      <c r="N34" s="10"/>
      <c r="O34" s="11"/>
      <c r="P34" s="8"/>
      <c r="Q34" s="8"/>
      <c r="R34" s="2"/>
      <c r="S34" s="2"/>
    </row>
    <row r="35" spans="1:19" ht="18.75">
      <c r="A35" s="17"/>
      <c r="B35" s="17"/>
      <c r="C35" s="13"/>
      <c r="D35" s="13"/>
      <c r="E35" s="72" t="s">
        <v>262</v>
      </c>
      <c r="F35" s="72"/>
      <c r="G35" s="10"/>
      <c r="H35" s="10"/>
      <c r="I35" s="38"/>
      <c r="J35" s="10"/>
      <c r="K35" s="10"/>
      <c r="L35" s="10"/>
      <c r="M35" s="45"/>
      <c r="N35" s="10"/>
      <c r="O35" s="11"/>
      <c r="P35" s="8"/>
      <c r="Q35" s="8"/>
      <c r="R35" s="2"/>
      <c r="S35" s="2"/>
    </row>
    <row r="36" spans="1:19" ht="18.75">
      <c r="A36" s="17"/>
      <c r="B36" s="17"/>
      <c r="C36" s="13"/>
      <c r="D36" s="13"/>
      <c r="E36" s="72" t="s">
        <v>263</v>
      </c>
      <c r="F36" s="72"/>
      <c r="G36" s="10"/>
      <c r="H36" s="10"/>
      <c r="I36" s="38"/>
      <c r="J36" s="10"/>
      <c r="K36" s="10"/>
      <c r="L36" s="10"/>
      <c r="M36" s="45"/>
      <c r="N36" s="10"/>
      <c r="O36" s="11"/>
      <c r="P36" s="8"/>
      <c r="Q36" s="8"/>
      <c r="R36" s="2"/>
      <c r="S36" s="2"/>
    </row>
    <row r="37" spans="1:19" ht="18.75">
      <c r="A37" s="17"/>
      <c r="B37" s="17"/>
      <c r="C37" s="13"/>
      <c r="D37" s="13"/>
      <c r="E37" s="72" t="s">
        <v>264</v>
      </c>
      <c r="F37" s="72"/>
      <c r="G37" s="10"/>
      <c r="H37" s="10"/>
      <c r="I37" s="38"/>
      <c r="J37" s="10"/>
      <c r="K37" s="10"/>
      <c r="L37" s="10"/>
      <c r="M37" s="45"/>
      <c r="N37" s="10"/>
      <c r="O37" s="11"/>
      <c r="P37" s="8"/>
      <c r="Q37" s="8"/>
      <c r="R37" s="2"/>
      <c r="S37" s="2"/>
    </row>
    <row r="38" spans="1:19" ht="18.75">
      <c r="A38" s="17"/>
      <c r="B38" s="17"/>
      <c r="C38" s="13"/>
      <c r="D38" s="13"/>
      <c r="E38" s="13"/>
      <c r="F38" s="13"/>
      <c r="G38" s="10"/>
      <c r="H38" s="10"/>
      <c r="I38" s="38"/>
      <c r="J38" s="10"/>
      <c r="K38" s="10"/>
      <c r="L38" s="10"/>
      <c r="M38" s="45"/>
      <c r="N38" s="10"/>
      <c r="O38" s="11"/>
      <c r="P38" s="8"/>
      <c r="Q38" s="8"/>
      <c r="R38" s="2"/>
      <c r="S38" s="2"/>
    </row>
    <row r="39" spans="1:19" ht="18.75">
      <c r="A39" s="17"/>
      <c r="B39" s="17"/>
      <c r="C39" s="13"/>
      <c r="D39" s="13"/>
      <c r="E39" s="62"/>
      <c r="F39" s="65"/>
      <c r="G39" s="64"/>
      <c r="H39" s="64"/>
      <c r="I39" s="66" t="s">
        <v>265</v>
      </c>
      <c r="J39" s="10"/>
      <c r="K39" s="10"/>
      <c r="L39" s="10"/>
      <c r="M39" s="45"/>
      <c r="N39" s="10"/>
      <c r="O39" s="11"/>
      <c r="P39" s="8">
        <f>P32+SUM(G39:O39)</f>
        <v>0</v>
      </c>
      <c r="Q39" s="8">
        <v>124476</v>
      </c>
      <c r="R39" s="2"/>
      <c r="S39" s="2"/>
    </row>
    <row r="40" spans="1:19" ht="18.75">
      <c r="A40" s="17"/>
      <c r="B40" s="17"/>
      <c r="C40" s="13"/>
      <c r="D40" s="13"/>
      <c r="E40" s="62"/>
      <c r="F40" s="13"/>
      <c r="G40" s="10"/>
      <c r="H40" s="10"/>
      <c r="I40" s="38"/>
      <c r="J40" s="10"/>
      <c r="K40" s="10"/>
      <c r="L40" s="10"/>
      <c r="M40" s="45"/>
      <c r="N40" s="10"/>
      <c r="O40" s="11"/>
      <c r="P40" s="8">
        <f t="shared" ref="P40:P44" si="2">P39+SUM(G40:O40)</f>
        <v>0</v>
      </c>
      <c r="Q40" s="8">
        <v>124476</v>
      </c>
      <c r="R40" s="2"/>
      <c r="S40" s="2"/>
    </row>
    <row r="41" spans="1:19" ht="18.75">
      <c r="A41" s="17"/>
      <c r="B41" s="17"/>
      <c r="C41" s="13"/>
      <c r="D41" s="13"/>
      <c r="E41" s="62"/>
      <c r="F41" s="13"/>
      <c r="G41" s="10"/>
      <c r="H41" s="10"/>
      <c r="I41" s="38"/>
      <c r="J41" s="10"/>
      <c r="K41" s="10"/>
      <c r="L41" s="10"/>
      <c r="M41" s="45"/>
      <c r="N41" s="10"/>
      <c r="O41" s="11"/>
      <c r="P41" s="8">
        <f t="shared" si="2"/>
        <v>0</v>
      </c>
      <c r="Q41" s="8">
        <v>124476</v>
      </c>
      <c r="R41" s="2"/>
      <c r="S41" s="2"/>
    </row>
    <row r="42" spans="1:19" ht="18.75">
      <c r="A42" s="17"/>
      <c r="B42" s="17"/>
      <c r="C42" s="13"/>
      <c r="D42" s="13"/>
      <c r="E42" s="62" t="s">
        <v>266</v>
      </c>
      <c r="F42" s="13"/>
      <c r="G42" s="10"/>
      <c r="H42" s="10"/>
      <c r="I42" s="38"/>
      <c r="J42" s="10"/>
      <c r="K42" s="10"/>
      <c r="L42" s="10"/>
      <c r="M42" s="45"/>
      <c r="N42" s="10"/>
      <c r="O42" s="11"/>
      <c r="P42" s="8">
        <f t="shared" si="2"/>
        <v>0</v>
      </c>
      <c r="Q42" s="8">
        <v>124476</v>
      </c>
      <c r="R42" s="2"/>
      <c r="S42" s="2"/>
    </row>
    <row r="43" spans="1:19" ht="18.75">
      <c r="A43" s="17"/>
      <c r="B43" s="17"/>
      <c r="C43" s="13"/>
      <c r="D43" s="13"/>
      <c r="E43" s="13" t="s">
        <v>267</v>
      </c>
      <c r="F43" s="13"/>
      <c r="G43" s="10"/>
      <c r="H43" s="10"/>
      <c r="I43" s="38"/>
      <c r="J43" s="10"/>
      <c r="K43" s="10"/>
      <c r="L43" s="10"/>
      <c r="M43" s="45"/>
      <c r="N43" s="10"/>
      <c r="O43" s="11"/>
      <c r="P43" s="8">
        <f t="shared" si="2"/>
        <v>0</v>
      </c>
      <c r="Q43" s="8">
        <v>124476</v>
      </c>
      <c r="R43" s="2"/>
      <c r="S43" s="2"/>
    </row>
    <row r="44" spans="1:19" ht="18.75">
      <c r="A44" s="17"/>
      <c r="B44" s="17"/>
      <c r="C44" s="13"/>
      <c r="D44" s="13"/>
      <c r="E44" s="13"/>
      <c r="F44" s="13"/>
      <c r="G44" s="10"/>
      <c r="H44" s="10"/>
      <c r="I44" s="38"/>
      <c r="J44" s="10"/>
      <c r="K44" s="10"/>
      <c r="L44" s="10"/>
      <c r="M44" s="45"/>
      <c r="N44" s="10"/>
      <c r="O44" s="11"/>
      <c r="P44" s="8">
        <f t="shared" si="2"/>
        <v>0</v>
      </c>
      <c r="Q44" s="8">
        <v>124476</v>
      </c>
      <c r="R44" s="2"/>
      <c r="S44" s="2"/>
    </row>
    <row r="45" spans="1:19" ht="18.75">
      <c r="A45" s="17"/>
      <c r="B45" s="17"/>
      <c r="C45" s="13"/>
      <c r="D45" s="13"/>
      <c r="E45" s="13" t="s">
        <v>268</v>
      </c>
      <c r="F45" s="13"/>
      <c r="G45" s="10"/>
      <c r="H45" s="10"/>
      <c r="I45" s="38"/>
      <c r="J45" s="10"/>
      <c r="K45" s="10"/>
      <c r="L45" s="10">
        <v>-500</v>
      </c>
      <c r="M45" s="45"/>
      <c r="N45" s="10"/>
      <c r="O45" s="11"/>
      <c r="P45" s="8">
        <f t="shared" si="1"/>
        <v>-500</v>
      </c>
      <c r="Q45" s="8">
        <v>124476</v>
      </c>
      <c r="R45" s="2"/>
      <c r="S45" s="2"/>
    </row>
    <row r="46" spans="1:19" ht="18.75">
      <c r="A46" s="20"/>
      <c r="B46" s="20"/>
      <c r="C46" s="21"/>
      <c r="D46" s="21"/>
      <c r="E46" s="21"/>
      <c r="F46" s="21"/>
      <c r="G46" s="22"/>
      <c r="H46" s="22"/>
      <c r="I46" s="40"/>
      <c r="J46" s="22"/>
      <c r="K46" s="22"/>
      <c r="L46" s="22"/>
      <c r="M46" s="46"/>
      <c r="N46" s="22"/>
      <c r="O46" s="23"/>
      <c r="P46" s="8">
        <f t="shared" si="1"/>
        <v>-500</v>
      </c>
      <c r="Q46" s="8">
        <v>124476</v>
      </c>
      <c r="R46" s="24"/>
      <c r="S46" s="24"/>
    </row>
    <row r="47" spans="1:19" ht="18.75">
      <c r="A47" s="2"/>
      <c r="B47" s="2"/>
      <c r="C47" s="2"/>
      <c r="D47" s="2"/>
      <c r="E47" s="25" t="s">
        <v>80</v>
      </c>
      <c r="F47" s="2"/>
      <c r="G47" s="8">
        <f t="shared" ref="G47:N47" si="3">SUM(G6:G46)</f>
        <v>66000</v>
      </c>
      <c r="H47" s="8">
        <f t="shared" si="3"/>
        <v>41250</v>
      </c>
      <c r="I47" s="35">
        <v>19300</v>
      </c>
      <c r="J47" s="8">
        <f t="shared" si="3"/>
        <v>2691</v>
      </c>
      <c r="K47" s="8">
        <f t="shared" si="3"/>
        <v>88400</v>
      </c>
      <c r="L47" s="8">
        <f t="shared" si="3"/>
        <v>88500</v>
      </c>
      <c r="M47" s="41">
        <f t="shared" si="3"/>
        <v>299883</v>
      </c>
      <c r="N47" s="8">
        <f t="shared" si="3"/>
        <v>0</v>
      </c>
      <c r="O47" s="8"/>
      <c r="P47" s="8">
        <f>SUM(G47:N47)</f>
        <v>606024</v>
      </c>
      <c r="Q47" s="8">
        <v>124476</v>
      </c>
      <c r="R47" s="2"/>
      <c r="S47" s="2"/>
    </row>
    <row r="48" spans="1:19" ht="18.75">
      <c r="A48" s="17"/>
      <c r="B48" s="17"/>
      <c r="C48" s="13"/>
      <c r="D48" s="13"/>
      <c r="E48" s="26" t="s">
        <v>81</v>
      </c>
      <c r="F48" s="2"/>
      <c r="G48" s="8">
        <f>G4-G47</f>
        <v>0</v>
      </c>
      <c r="H48" s="8">
        <f>H4-H47</f>
        <v>13750</v>
      </c>
      <c r="I48" s="35">
        <v>5700</v>
      </c>
      <c r="J48" s="8">
        <f>J4-J47</f>
        <v>2309</v>
      </c>
      <c r="K48" s="8">
        <f>K4-K47</f>
        <v>1600</v>
      </c>
      <c r="L48" s="8">
        <f>L4-L47</f>
        <v>1500</v>
      </c>
      <c r="M48" s="41">
        <f>M4-M47</f>
        <v>100117</v>
      </c>
      <c r="N48" s="8">
        <f>N4-N47</f>
        <v>0</v>
      </c>
      <c r="O48" s="8"/>
      <c r="P48" s="8">
        <v>124476</v>
      </c>
      <c r="Q48" s="8">
        <f>Q46-P48</f>
        <v>0</v>
      </c>
      <c r="R48" s="2"/>
      <c r="S48" s="2"/>
    </row>
    <row r="49" spans="1:19" ht="18.75">
      <c r="A49" s="12"/>
      <c r="B49" s="12"/>
      <c r="C49" s="13"/>
      <c r="D49" s="13"/>
      <c r="E49" s="13"/>
      <c r="F49" s="8"/>
      <c r="G49" s="8"/>
      <c r="H49" s="8"/>
      <c r="I49" s="35"/>
      <c r="J49" s="8"/>
      <c r="K49" s="8"/>
      <c r="L49" s="8"/>
      <c r="M49" s="41"/>
      <c r="N49" s="8"/>
      <c r="O49" s="8"/>
      <c r="P49" s="8">
        <f>SUM(G49:N49)</f>
        <v>0</v>
      </c>
      <c r="Q49" s="8"/>
      <c r="R49" s="8"/>
      <c r="S49" s="2"/>
    </row>
    <row r="50" spans="1:19" ht="18.75">
      <c r="A50" s="12"/>
      <c r="B50" s="12"/>
      <c r="C50" s="18"/>
      <c r="D50" s="13"/>
      <c r="E50" s="13"/>
      <c r="F50" s="8"/>
      <c r="G50" s="8"/>
      <c r="H50" s="8"/>
      <c r="I50" s="35"/>
      <c r="J50" s="8"/>
      <c r="K50" s="8"/>
      <c r="L50" s="8"/>
      <c r="M50" s="41"/>
      <c r="N50" s="8"/>
      <c r="O50" s="8"/>
      <c r="P50" s="8">
        <f>SUM(G50:N50)</f>
        <v>0</v>
      </c>
      <c r="Q50" s="8"/>
      <c r="R50" s="2"/>
      <c r="S50" s="2"/>
    </row>
    <row r="51" spans="1:19" ht="18.75">
      <c r="A51" s="27" t="s">
        <v>269</v>
      </c>
      <c r="B51" s="27"/>
      <c r="C51" s="2"/>
      <c r="D51" s="2"/>
      <c r="E51" s="13"/>
      <c r="F51" s="13"/>
      <c r="G51" s="10"/>
      <c r="H51" s="10"/>
      <c r="I51" s="38"/>
      <c r="J51" s="10"/>
      <c r="K51" s="10"/>
      <c r="L51" s="10"/>
      <c r="M51" s="45"/>
      <c r="N51" s="8"/>
      <c r="O51" s="8"/>
      <c r="P51" s="8">
        <f>SUM(G51:N51)</f>
        <v>0</v>
      </c>
      <c r="Q51" s="8"/>
      <c r="R51" s="2"/>
      <c r="S51" s="2"/>
    </row>
    <row r="52" spans="1:19" ht="18.75">
      <c r="A52" s="19"/>
      <c r="B52" s="19"/>
      <c r="C52" s="2"/>
      <c r="D52" s="2"/>
      <c r="E52" s="21"/>
      <c r="F52" s="21"/>
      <c r="G52" s="22"/>
      <c r="H52" s="22"/>
      <c r="I52" s="40"/>
      <c r="J52" s="22"/>
      <c r="K52" s="22"/>
      <c r="L52" s="22"/>
      <c r="M52" s="46"/>
      <c r="N52" s="28"/>
      <c r="O52" s="28"/>
      <c r="P52" s="28">
        <f>SUM(G52:N52)</f>
        <v>0</v>
      </c>
      <c r="Q52" s="8"/>
      <c r="R52" s="2"/>
      <c r="S52" s="2"/>
    </row>
    <row r="53" spans="1:19" ht="18.75">
      <c r="A53" s="19"/>
      <c r="B53" s="19"/>
      <c r="C53" s="2"/>
      <c r="D53" s="2"/>
      <c r="E53" s="2"/>
      <c r="F53" s="2"/>
      <c r="G53" s="2"/>
      <c r="H53" s="2"/>
      <c r="I53" s="35"/>
      <c r="J53" s="8"/>
      <c r="K53" s="8"/>
      <c r="L53" s="8"/>
      <c r="M53" s="41"/>
      <c r="N53" s="8"/>
      <c r="O53" s="8"/>
      <c r="P53" s="8">
        <v>124476</v>
      </c>
      <c r="Q53" s="8"/>
      <c r="R53" s="2"/>
      <c r="S53" s="2"/>
    </row>
    <row r="54" spans="1:19" ht="18.75">
      <c r="A54" s="19"/>
      <c r="B54" s="19"/>
      <c r="C54" s="2"/>
      <c r="D54" s="2"/>
      <c r="E54" s="29" t="s">
        <v>270</v>
      </c>
      <c r="F54" s="2"/>
      <c r="G54" s="8">
        <f t="shared" ref="G54:H54" si="4">SUM(G48:G51)</f>
        <v>0</v>
      </c>
      <c r="H54" s="8">
        <f t="shared" si="4"/>
        <v>13750</v>
      </c>
      <c r="I54" s="35">
        <v>5700</v>
      </c>
      <c r="J54" s="8">
        <f t="shared" ref="J54:N54" si="5">SUM(J48:J52)</f>
        <v>2309</v>
      </c>
      <c r="K54" s="8">
        <f t="shared" si="5"/>
        <v>1600</v>
      </c>
      <c r="L54" s="8">
        <f t="shared" si="5"/>
        <v>1500</v>
      </c>
      <c r="M54" s="41">
        <f t="shared" si="5"/>
        <v>100117</v>
      </c>
      <c r="N54" s="8">
        <f t="shared" si="5"/>
        <v>0</v>
      </c>
      <c r="O54" s="8"/>
      <c r="P54" s="30">
        <v>124476</v>
      </c>
      <c r="Q54" s="8"/>
      <c r="R54" s="31" t="e">
        <f>P47+I52+M52-M13-M17-M18-M20-#REF!-K14</f>
        <v>#REF!</v>
      </c>
      <c r="S54" s="2"/>
    </row>
    <row r="55" spans="1:19" ht="18.75">
      <c r="A55" s="32" t="s">
        <v>271</v>
      </c>
      <c r="B55" s="32"/>
      <c r="C55" s="33"/>
      <c r="D55" s="33"/>
      <c r="E55" s="33"/>
      <c r="F55" s="2"/>
      <c r="G55" s="2"/>
      <c r="H55" s="2"/>
      <c r="I55" s="35"/>
      <c r="J55" s="8"/>
      <c r="K55" s="8"/>
      <c r="L55" s="8"/>
      <c r="M55" s="41"/>
      <c r="N55" s="8"/>
      <c r="O55" s="8"/>
      <c r="P55" s="8"/>
      <c r="Q55" s="8"/>
      <c r="R55" s="2"/>
      <c r="S55" s="2"/>
    </row>
    <row r="56" spans="1:19" ht="18.75">
      <c r="A56" s="2"/>
      <c r="B56" s="2"/>
      <c r="C56" s="2"/>
      <c r="D56" s="2"/>
      <c r="E56" s="2"/>
      <c r="F56" s="2"/>
      <c r="G56" s="2"/>
      <c r="H56" s="2"/>
      <c r="I56" s="8"/>
      <c r="J56" s="8"/>
      <c r="K56" s="8"/>
      <c r="L56" s="8"/>
      <c r="M56" s="41"/>
      <c r="N56" s="8"/>
      <c r="O56" s="8"/>
      <c r="P56" s="8"/>
      <c r="Q56" s="8"/>
      <c r="R56" s="2"/>
      <c r="S56" s="2"/>
    </row>
    <row r="57" spans="1:19" ht="18.75">
      <c r="A57" s="2"/>
      <c r="B57" s="2"/>
      <c r="C57" s="2"/>
      <c r="D57" s="2"/>
      <c r="E57" s="2"/>
      <c r="F57" s="2"/>
      <c r="G57" s="2"/>
      <c r="H57" s="2"/>
      <c r="I57" s="8"/>
      <c r="J57" s="8"/>
      <c r="K57" s="8"/>
      <c r="L57" s="8"/>
      <c r="M57" s="41"/>
      <c r="N57" s="8"/>
      <c r="O57" s="8"/>
      <c r="P57" s="8"/>
      <c r="Q57" s="8"/>
      <c r="R57" s="2"/>
      <c r="S57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7"/>
  <sheetViews>
    <sheetView workbookViewId="0">
      <selection activeCell="U12" sqref="U12"/>
    </sheetView>
  </sheetViews>
  <sheetFormatPr defaultRowHeight="15"/>
  <cols>
    <col min="4" max="4" width="10.7109375" bestFit="1" customWidth="1"/>
    <col min="9" max="9" width="11.7109375" bestFit="1" customWidth="1"/>
    <col min="11" max="11" width="11.7109375" bestFit="1" customWidth="1"/>
  </cols>
  <sheetData>
    <row r="2" spans="1:21">
      <c r="C2" t="s">
        <v>224</v>
      </c>
    </row>
    <row r="3" spans="1:21">
      <c r="C3" t="s">
        <v>272</v>
      </c>
    </row>
    <row r="4" spans="1:21">
      <c r="C4" t="s">
        <v>273</v>
      </c>
    </row>
    <row r="6" spans="1:21">
      <c r="A6" t="s">
        <v>228</v>
      </c>
      <c r="D6" t="s">
        <v>274</v>
      </c>
      <c r="I6" t="s">
        <v>229</v>
      </c>
      <c r="K6" t="s">
        <v>81</v>
      </c>
    </row>
    <row r="7" spans="1:21">
      <c r="A7" t="s">
        <v>275</v>
      </c>
      <c r="D7" s="63">
        <v>20000</v>
      </c>
      <c r="I7" s="63">
        <v>150000</v>
      </c>
      <c r="K7" s="63">
        <v>130000</v>
      </c>
      <c r="R7" s="74">
        <v>43191</v>
      </c>
    </row>
    <row r="8" spans="1:21">
      <c r="A8" t="s">
        <v>276</v>
      </c>
      <c r="D8" s="63">
        <v>20000</v>
      </c>
      <c r="I8" s="63">
        <v>150000</v>
      </c>
      <c r="K8" s="63">
        <v>110000</v>
      </c>
      <c r="R8" s="74">
        <v>43191</v>
      </c>
    </row>
    <row r="9" spans="1:21">
      <c r="A9" t="s">
        <v>210</v>
      </c>
      <c r="D9" s="63">
        <v>10000</v>
      </c>
      <c r="I9" s="63">
        <v>150000</v>
      </c>
      <c r="K9" s="63">
        <v>100000</v>
      </c>
      <c r="M9" t="s">
        <v>277</v>
      </c>
      <c r="R9" s="74">
        <v>43191</v>
      </c>
    </row>
    <row r="10" spans="1:21">
      <c r="A10" t="s">
        <v>278</v>
      </c>
      <c r="D10" s="63">
        <v>20000</v>
      </c>
      <c r="E10" t="s">
        <v>279</v>
      </c>
      <c r="I10" s="69">
        <v>150000</v>
      </c>
      <c r="K10" s="63">
        <v>80000</v>
      </c>
      <c r="R10" s="74">
        <v>43282</v>
      </c>
      <c r="S10" t="s">
        <v>280</v>
      </c>
      <c r="U10" s="82">
        <v>43305</v>
      </c>
    </row>
    <row r="11" spans="1:21">
      <c r="A11" t="s">
        <v>98</v>
      </c>
      <c r="B11" s="69"/>
      <c r="D11" s="63">
        <v>20000</v>
      </c>
      <c r="I11" s="81">
        <v>150000</v>
      </c>
      <c r="K11" s="63">
        <v>60000</v>
      </c>
      <c r="R11" s="74">
        <v>43306</v>
      </c>
      <c r="S11" s="82">
        <v>43306</v>
      </c>
    </row>
    <row r="12" spans="1:21">
      <c r="A12" s="76"/>
      <c r="B12" s="76"/>
      <c r="C12" s="77"/>
      <c r="R12" s="74"/>
    </row>
    <row r="13" spans="1:21">
      <c r="A13" s="76"/>
      <c r="B13" s="76"/>
      <c r="C13" s="76"/>
    </row>
    <row r="15" spans="1:2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7" spans="1:11">
      <c r="A17" t="s">
        <v>13</v>
      </c>
      <c r="D17" s="63">
        <v>90000</v>
      </c>
      <c r="K17" s="63">
        <v>60000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25"/>
  <sheetViews>
    <sheetView topLeftCell="A3" workbookViewId="0">
      <selection activeCell="A12" sqref="A12"/>
    </sheetView>
  </sheetViews>
  <sheetFormatPr defaultRowHeight="15"/>
  <cols>
    <col min="1" max="1" width="28.5703125" bestFit="1" customWidth="1"/>
    <col min="6" max="6" width="10.140625" bestFit="1" customWidth="1"/>
    <col min="8" max="8" width="10.140625" bestFit="1" customWidth="1"/>
  </cols>
  <sheetData>
    <row r="2" spans="1:11">
      <c r="A2" s="135" t="s">
        <v>281</v>
      </c>
    </row>
    <row r="4" spans="1:1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>
      <c r="A5" s="135" t="s">
        <v>282</v>
      </c>
      <c r="B5" s="135"/>
      <c r="C5" s="135" t="s">
        <v>283</v>
      </c>
      <c r="D5" s="135"/>
      <c r="E5" s="135"/>
      <c r="F5" s="135" t="s">
        <v>284</v>
      </c>
      <c r="G5" s="135"/>
      <c r="H5" s="135"/>
      <c r="I5" s="135"/>
      <c r="J5" s="135"/>
      <c r="K5" s="135"/>
    </row>
    <row r="6" spans="1:11">
      <c r="A6" s="135"/>
      <c r="B6" s="135"/>
      <c r="C6" s="135"/>
      <c r="D6" s="135"/>
      <c r="E6" s="135"/>
      <c r="F6" s="136">
        <v>6280</v>
      </c>
      <c r="G6" s="135"/>
      <c r="H6" s="136"/>
      <c r="I6" s="135"/>
      <c r="J6" s="135"/>
      <c r="K6" s="135"/>
    </row>
    <row r="7" spans="1:11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>
      <c r="A8" s="137">
        <v>43187</v>
      </c>
      <c r="B8" s="135"/>
      <c r="C8" s="135" t="s">
        <v>285</v>
      </c>
      <c r="D8" s="135"/>
      <c r="E8" s="135"/>
      <c r="F8" s="136">
        <v>2500</v>
      </c>
      <c r="G8" s="135"/>
      <c r="H8" s="138" t="s">
        <v>286</v>
      </c>
      <c r="I8" s="135"/>
      <c r="J8" s="135"/>
      <c r="K8" s="135"/>
    </row>
    <row r="9" spans="1:11">
      <c r="A9" s="137">
        <v>43523</v>
      </c>
      <c r="B9" s="135"/>
      <c r="C9" s="135"/>
      <c r="D9" s="135"/>
      <c r="E9" s="135"/>
      <c r="F9" s="136">
        <v>1500</v>
      </c>
      <c r="G9" s="135"/>
      <c r="H9" s="135" t="s">
        <v>287</v>
      </c>
      <c r="I9" s="135"/>
      <c r="J9" s="135"/>
      <c r="K9" s="135"/>
    </row>
    <row r="10" spans="1:11">
      <c r="A10" s="137">
        <v>43887</v>
      </c>
      <c r="B10" s="135"/>
      <c r="C10" s="135"/>
      <c r="D10" s="135"/>
      <c r="E10" s="135"/>
      <c r="F10" s="136">
        <v>1500</v>
      </c>
      <c r="G10" s="135"/>
      <c r="H10" s="135" t="s">
        <v>288</v>
      </c>
      <c r="I10" s="135" t="s">
        <v>289</v>
      </c>
      <c r="J10" s="135"/>
      <c r="K10" s="135"/>
    </row>
    <row r="11" spans="1:11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1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</row>
    <row r="13" spans="1:11">
      <c r="A13" s="135"/>
      <c r="B13" s="135"/>
      <c r="C13" s="135"/>
      <c r="D13" s="135"/>
      <c r="E13" s="135" t="s">
        <v>13</v>
      </c>
      <c r="F13" s="136">
        <v>5500</v>
      </c>
      <c r="G13" s="135"/>
      <c r="H13" s="135"/>
      <c r="I13" s="135"/>
      <c r="J13" s="135"/>
      <c r="K13" s="135"/>
    </row>
    <row r="14" spans="1:11">
      <c r="A14" s="135"/>
      <c r="B14" s="135"/>
      <c r="C14" s="135"/>
      <c r="D14" s="135"/>
      <c r="E14" s="135" t="s">
        <v>290</v>
      </c>
      <c r="F14" s="233">
        <v>780</v>
      </c>
      <c r="G14" s="135"/>
      <c r="H14" s="135"/>
      <c r="I14" s="135"/>
      <c r="J14" s="135"/>
      <c r="K14" s="135"/>
    </row>
    <row r="15" spans="1:11">
      <c r="A15" s="135"/>
      <c r="B15" s="135"/>
      <c r="C15" s="135"/>
      <c r="D15" s="135"/>
      <c r="E15" s="135"/>
      <c r="G15" s="135"/>
      <c r="H15" s="135"/>
      <c r="I15" s="135"/>
      <c r="J15" s="135"/>
      <c r="K15" s="135"/>
    </row>
    <row r="16" spans="1:11">
      <c r="A16" s="135" t="s">
        <v>291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</row>
    <row r="17" spans="1:11">
      <c r="A17" s="135"/>
      <c r="B17" s="135"/>
      <c r="C17" s="135"/>
      <c r="D17" s="135"/>
      <c r="E17" s="135"/>
      <c r="F17" s="136">
        <v>6395</v>
      </c>
      <c r="G17" s="135"/>
      <c r="H17" s="135"/>
      <c r="I17" s="135"/>
      <c r="J17" s="135"/>
      <c r="K17" s="135"/>
    </row>
    <row r="18" spans="1:11">
      <c r="A18" s="135"/>
      <c r="B18" s="135"/>
      <c r="C18" s="135"/>
      <c r="D18" s="135"/>
      <c r="E18" s="135"/>
      <c r="F18" s="135"/>
      <c r="G18" s="135"/>
      <c r="H18" s="136"/>
      <c r="I18" s="135"/>
      <c r="J18" s="135"/>
      <c r="K18" s="135"/>
    </row>
    <row r="19" spans="1:11">
      <c r="A19" s="137">
        <v>43446</v>
      </c>
      <c r="B19" s="135"/>
      <c r="C19" s="135" t="s">
        <v>292</v>
      </c>
      <c r="D19" s="135"/>
      <c r="E19" s="135"/>
      <c r="F19" s="136">
        <v>2000</v>
      </c>
      <c r="G19" s="135"/>
      <c r="H19" s="135" t="s">
        <v>293</v>
      </c>
      <c r="I19" s="135"/>
      <c r="J19" s="135"/>
      <c r="K19" s="135"/>
    </row>
    <row r="20" spans="1:11">
      <c r="A20" s="135"/>
      <c r="B20" s="135"/>
      <c r="C20" s="135"/>
      <c r="D20" s="135"/>
      <c r="E20" s="135"/>
      <c r="F20" s="135"/>
      <c r="G20" s="135"/>
      <c r="H20" s="135" t="s">
        <v>294</v>
      </c>
      <c r="I20" s="135"/>
      <c r="J20" s="135"/>
      <c r="K20" s="135"/>
    </row>
    <row r="21" spans="1:11">
      <c r="A21" s="135"/>
      <c r="B21" s="135"/>
      <c r="C21" s="135"/>
      <c r="D21" s="135"/>
      <c r="E21" s="135"/>
      <c r="F21" s="136"/>
      <c r="G21" s="135"/>
      <c r="H21" s="135"/>
      <c r="I21" s="135"/>
      <c r="J21" s="135"/>
      <c r="K21" s="135"/>
    </row>
    <row r="22" spans="1:11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</row>
    <row r="23" spans="1:11">
      <c r="A23" s="135"/>
      <c r="B23" s="135"/>
      <c r="C23" s="135"/>
      <c r="D23" s="135"/>
      <c r="E23" s="135" t="s">
        <v>295</v>
      </c>
      <c r="F23" s="136">
        <v>2000</v>
      </c>
      <c r="G23" s="135"/>
      <c r="H23" s="135"/>
      <c r="I23" s="135"/>
      <c r="J23" s="135"/>
      <c r="K23" s="135"/>
    </row>
    <row r="24" spans="1:11">
      <c r="A24" s="135"/>
      <c r="B24" s="135"/>
      <c r="C24" s="135"/>
      <c r="D24" s="135"/>
      <c r="E24" s="135" t="s">
        <v>290</v>
      </c>
      <c r="F24" s="136">
        <v>4395</v>
      </c>
      <c r="G24" s="135"/>
      <c r="H24" s="135"/>
      <c r="I24" s="135"/>
      <c r="J24" s="135"/>
      <c r="K24" s="135"/>
    </row>
    <row r="25" spans="1:11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workbookViewId="0">
      <selection activeCell="I5" sqref="I5"/>
    </sheetView>
  </sheetViews>
  <sheetFormatPr defaultRowHeight="15"/>
  <cols>
    <col min="6" max="6" width="19.42578125" style="55" customWidth="1"/>
    <col min="7" max="7" width="25.140625" style="55" customWidth="1"/>
    <col min="8" max="8" width="3.85546875" customWidth="1"/>
    <col min="9" max="9" width="25.42578125" customWidth="1"/>
    <col min="10" max="10" width="11.5703125" customWidth="1"/>
  </cols>
  <sheetData>
    <row r="1" spans="1:10">
      <c r="F1" s="58" t="s">
        <v>296</v>
      </c>
      <c r="G1" s="58" t="s">
        <v>297</v>
      </c>
      <c r="I1" s="58" t="s">
        <v>298</v>
      </c>
    </row>
    <row r="2" spans="1:10">
      <c r="I2" s="55"/>
    </row>
    <row r="3" spans="1:10">
      <c r="A3" t="s">
        <v>299</v>
      </c>
      <c r="F3" s="55">
        <v>50000</v>
      </c>
      <c r="G3" s="55">
        <v>50000</v>
      </c>
      <c r="I3" s="55">
        <v>40000</v>
      </c>
    </row>
    <row r="4" spans="1:10">
      <c r="A4" t="s">
        <v>300</v>
      </c>
      <c r="F4" s="55">
        <v>10000</v>
      </c>
      <c r="G4" s="55">
        <v>0</v>
      </c>
      <c r="I4" s="55"/>
    </row>
    <row r="5" spans="1:10">
      <c r="A5" t="s">
        <v>201</v>
      </c>
      <c r="F5" s="55">
        <v>19974</v>
      </c>
      <c r="G5" s="55">
        <v>19974</v>
      </c>
      <c r="I5" s="55">
        <v>14000</v>
      </c>
      <c r="J5" s="55">
        <f>19974-(4747*1.25)</f>
        <v>14040.25</v>
      </c>
    </row>
    <row r="6" spans="1:10">
      <c r="A6" t="s">
        <v>301</v>
      </c>
      <c r="F6" s="55">
        <v>30000</v>
      </c>
      <c r="G6" s="55">
        <v>30000</v>
      </c>
      <c r="I6" s="55">
        <v>10000</v>
      </c>
    </row>
    <row r="7" spans="1:10">
      <c r="F7" s="56"/>
      <c r="G7" s="56"/>
      <c r="I7" s="56"/>
    </row>
    <row r="8" spans="1:10">
      <c r="F8" s="55">
        <f>SUM(F3:F7)</f>
        <v>109974</v>
      </c>
      <c r="G8" s="55">
        <f>SUM(G3:G7)</f>
        <v>99974</v>
      </c>
      <c r="I8" s="55">
        <f>SUM(I3:I7)</f>
        <v>64000</v>
      </c>
    </row>
    <row r="9" spans="1:10">
      <c r="I9" s="55"/>
    </row>
    <row r="10" spans="1:10">
      <c r="A10" t="s">
        <v>302</v>
      </c>
      <c r="F10" s="56">
        <v>100000</v>
      </c>
      <c r="G10" s="56">
        <v>100000</v>
      </c>
      <c r="I10" s="56">
        <v>100000</v>
      </c>
    </row>
    <row r="11" spans="1:10">
      <c r="I11" s="55"/>
    </row>
    <row r="12" spans="1:10">
      <c r="A12" t="s">
        <v>4</v>
      </c>
      <c r="F12" s="55">
        <f>F10-F8</f>
        <v>-9974</v>
      </c>
      <c r="G12" s="55">
        <f>G10-G8</f>
        <v>26</v>
      </c>
      <c r="I12" s="55">
        <f>I10-I8</f>
        <v>36000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13"/>
  <sheetViews>
    <sheetView workbookViewId="0">
      <selection activeCell="E11" sqref="E11"/>
    </sheetView>
  </sheetViews>
  <sheetFormatPr defaultRowHeight="15"/>
  <cols>
    <col min="4" max="4" width="11.28515625" style="47" bestFit="1" customWidth="1"/>
    <col min="5" max="5" width="11.7109375" customWidth="1"/>
  </cols>
  <sheetData>
    <row r="2" spans="1:10">
      <c r="D2" s="49" t="s">
        <v>303</v>
      </c>
      <c r="E2" s="50" t="s">
        <v>77</v>
      </c>
    </row>
    <row r="3" spans="1:10">
      <c r="A3" t="s">
        <v>304</v>
      </c>
      <c r="D3" s="47">
        <v>15000</v>
      </c>
      <c r="E3" s="47">
        <v>10000</v>
      </c>
    </row>
    <row r="4" spans="1:10">
      <c r="A4" t="s">
        <v>305</v>
      </c>
      <c r="D4" s="47">
        <v>45000</v>
      </c>
      <c r="E4" s="47">
        <v>30000</v>
      </c>
      <c r="F4" t="s">
        <v>306</v>
      </c>
      <c r="G4" t="s">
        <v>307</v>
      </c>
      <c r="H4" t="s">
        <v>308</v>
      </c>
      <c r="J4">
        <v>35000</v>
      </c>
    </row>
    <row r="5" spans="1:10">
      <c r="A5" t="s">
        <v>309</v>
      </c>
      <c r="D5" s="47">
        <v>30000</v>
      </c>
      <c r="E5" s="47">
        <v>20000</v>
      </c>
    </row>
    <row r="6" spans="1:10">
      <c r="A6" t="s">
        <v>310</v>
      </c>
      <c r="D6" s="47">
        <v>48209.5</v>
      </c>
      <c r="E6" s="47">
        <v>30000</v>
      </c>
      <c r="J6">
        <v>35000</v>
      </c>
    </row>
    <row r="7" spans="1:10">
      <c r="A7" t="s">
        <v>311</v>
      </c>
      <c r="D7" s="47">
        <v>75000</v>
      </c>
      <c r="E7" s="47">
        <v>60000</v>
      </c>
    </row>
    <row r="8" spans="1:10">
      <c r="A8" t="s">
        <v>301</v>
      </c>
      <c r="D8" s="47">
        <v>20000</v>
      </c>
      <c r="E8" s="47">
        <v>20000</v>
      </c>
    </row>
    <row r="9" spans="1:10">
      <c r="A9" t="s">
        <v>312</v>
      </c>
      <c r="D9" s="47">
        <v>23383</v>
      </c>
      <c r="E9" s="47">
        <v>23383</v>
      </c>
    </row>
    <row r="10" spans="1:10">
      <c r="D10" s="48"/>
      <c r="E10" s="48"/>
    </row>
    <row r="11" spans="1:10">
      <c r="D11" s="47">
        <f>SUM(D3:D10)</f>
        <v>256592.5</v>
      </c>
      <c r="E11" s="47">
        <f>SUM(E3:E10)</f>
        <v>193383</v>
      </c>
    </row>
    <row r="12" spans="1:10">
      <c r="E12" s="47">
        <v>-150000</v>
      </c>
    </row>
    <row r="13" spans="1:10">
      <c r="E13" s="47">
        <f>E11+E12</f>
        <v>43383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a33b601-2fa3-4e75-8c15-ec49fda3129c">
      <UserInfo>
        <DisplayName>Joyce Corporon</DisplayName>
        <AccountId>79</AccountId>
        <AccountType/>
      </UserInfo>
      <UserInfo>
        <DisplayName>Mireya Reyes</DisplayName>
        <AccountId>26</AccountId>
        <AccountType/>
      </UserInfo>
    </SharedWithUsers>
    <_Flow_SignoffStatus xmlns="2331f34b-7180-4acd-be4a-781000a81f3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A663A6B74AD944901B8AE1C3E834EE" ma:contentTypeVersion="13" ma:contentTypeDescription="Create a new document." ma:contentTypeScope="" ma:versionID="29fb4887b68886857ae07e5a9461aabb">
  <xsd:schema xmlns:xsd="http://www.w3.org/2001/XMLSchema" xmlns:xs="http://www.w3.org/2001/XMLSchema" xmlns:p="http://schemas.microsoft.com/office/2006/metadata/properties" xmlns:ns2="2331f34b-7180-4acd-be4a-781000a81f3b" xmlns:ns3="3a33b601-2fa3-4e75-8c15-ec49fda3129c" targetNamespace="http://schemas.microsoft.com/office/2006/metadata/properties" ma:root="true" ma:fieldsID="d9bdabdf383665bdf91dd97091b9290e" ns2:_="" ns3:_="">
    <xsd:import namespace="2331f34b-7180-4acd-be4a-781000a81f3b"/>
    <xsd:import namespace="3a33b601-2fa3-4e75-8c15-ec49fda312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31f34b-7180-4acd-be4a-781000a81f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3b601-2fa3-4e75-8c15-ec49fda312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CB8291-B7DB-4A00-B17B-60785F0E6682}"/>
</file>

<file path=customXml/itemProps2.xml><?xml version="1.0" encoding="utf-8"?>
<ds:datastoreItem xmlns:ds="http://schemas.openxmlformats.org/officeDocument/2006/customXml" ds:itemID="{7FC15891-797D-40EF-9CE3-0C15435B9751}"/>
</file>

<file path=customXml/itemProps3.xml><?xml version="1.0" encoding="utf-8"?>
<ds:datastoreItem xmlns:ds="http://schemas.openxmlformats.org/officeDocument/2006/customXml" ds:itemID="{9E10C10D-3193-45EE-80AB-C49A481FE9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 McClain</dc:creator>
  <cp:keywords/>
  <dc:description/>
  <cp:lastModifiedBy>Eva Guenther-James</cp:lastModifiedBy>
  <cp:revision/>
  <dcterms:created xsi:type="dcterms:W3CDTF">2017-09-22T23:45:04Z</dcterms:created>
  <dcterms:modified xsi:type="dcterms:W3CDTF">2020-05-22T16:14:31Z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0x01010044A663A6B74AD944901B8AE1C3E834EE</vt:lpwstr>
  </property>
  <property fmtid="{D5CDD505-2E9C-101B-9397-08002B2CF9AE}" pid="3" name="display_urn">
    <vt:lpwstr>Eva Guenther-James</vt:lpwstr>
  </property>
  <property fmtid="{D5CDD505-2E9C-101B-9397-08002B2CF9AE}" pid="4" name="SharedWithUsers">
    <vt:lpwstr>29;#Eva Guenther-James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Order">
    <vt:r8>858200</vt:r8>
  </property>
  <property fmtid="{D5CDD505-2E9C-101B-9397-08002B2CF9AE}" pid="10" name="AuthorIds_UIVersion_3584">
    <vt:lpwstr>6</vt:lpwstr>
  </property>
  <property fmtid="{D5CDD505-2E9C-101B-9397-08002B2CF9AE}" pid="11" name="_SourceUrl">
    <vt:lpwstr/>
  </property>
  <property fmtid="{D5CDD505-2E9C-101B-9397-08002B2CF9AE}" pid="12" name="_SharedFileIndex">
    <vt:lpwstr/>
  </property>
</Properties>
</file>